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Strategy_Management\Data Warehouse\Project Documents\ORP-AnnualStatisticalReport\vdss_ann_report\local_dept\"/>
    </mc:Choice>
  </mc:AlternateContent>
  <bookViews>
    <workbookView xWindow="0" yWindow="0" windowWidth="20490" windowHeight="7605" firstSheet="2" activeTab="2"/>
  </bookViews>
  <sheets>
    <sheet name="POWER BI" sheetId="4" state="hidden" r:id="rId1"/>
    <sheet name="Expenditures" sheetId="2" state="hidden" r:id="rId2"/>
    <sheet name="Excel Online" sheetId="5" r:id="rId3"/>
    <sheet name="DOCUMENTATION" sheetId="3" state="hidden" r:id="rId4"/>
  </sheets>
  <definedNames>
    <definedName name="_xlnm.Print_Area" localSheetId="2">'Excel Online'!$B$2:$L$55</definedName>
    <definedName name="_xlnm.Print_Area" localSheetId="1">Expenditures!#REF!</definedName>
    <definedName name="_xlnm.Print_Area" localSheetId="0">'POWER BI'!$A$1:$I$22</definedName>
  </definedNames>
  <calcPr calcId="162913"/>
</workbook>
</file>

<file path=xl/calcChain.xml><?xml version="1.0" encoding="utf-8"?>
<calcChain xmlns="http://schemas.openxmlformats.org/spreadsheetml/2006/main">
  <c r="F26" i="2" l="1"/>
  <c r="F26" i="4" l="1"/>
  <c r="E26" i="4"/>
  <c r="C26" i="4"/>
  <c r="B26" i="4"/>
  <c r="H45" i="5"/>
  <c r="G45" i="5"/>
  <c r="E45" i="5"/>
  <c r="D45" i="5"/>
  <c r="G26" i="2" l="1"/>
  <c r="D26" i="2"/>
  <c r="E25" i="4"/>
  <c r="C25" i="4"/>
  <c r="B25" i="4"/>
  <c r="E24" i="4"/>
  <c r="C24" i="4"/>
  <c r="B24" i="4"/>
  <c r="F23" i="4"/>
  <c r="E23" i="4"/>
  <c r="C23" i="4"/>
  <c r="B23" i="4"/>
  <c r="E22" i="4"/>
  <c r="C22" i="4"/>
  <c r="B22" i="4"/>
  <c r="F21" i="4"/>
  <c r="E21" i="4"/>
  <c r="C21" i="4"/>
  <c r="B21" i="4"/>
  <c r="F20" i="4"/>
  <c r="E20" i="4"/>
  <c r="C20" i="4"/>
  <c r="B20" i="4"/>
  <c r="F19" i="4"/>
  <c r="E19" i="4"/>
  <c r="C19" i="4"/>
  <c r="B19" i="4"/>
  <c r="F18" i="4"/>
  <c r="E18" i="4"/>
  <c r="C18" i="4"/>
  <c r="B18" i="4"/>
  <c r="F17" i="4"/>
  <c r="E17" i="4"/>
  <c r="C17" i="4"/>
  <c r="B17" i="4"/>
  <c r="F16" i="4"/>
  <c r="E16" i="4"/>
  <c r="C16" i="4"/>
  <c r="B16" i="4"/>
  <c r="F15" i="4"/>
  <c r="E15" i="4"/>
  <c r="C15" i="4"/>
  <c r="B15" i="4"/>
  <c r="F14" i="4"/>
  <c r="E14" i="4"/>
  <c r="C14" i="4"/>
  <c r="B14" i="4"/>
  <c r="F13" i="4"/>
  <c r="E13" i="4"/>
  <c r="C13" i="4"/>
  <c r="B13" i="4"/>
  <c r="F12" i="4"/>
  <c r="E12" i="4"/>
  <c r="C12" i="4"/>
  <c r="B12" i="4"/>
  <c r="F11" i="4"/>
  <c r="E11" i="4"/>
  <c r="C11" i="4"/>
  <c r="B11" i="4"/>
  <c r="F10" i="4"/>
  <c r="E10" i="4"/>
  <c r="C10" i="4"/>
  <c r="B10" i="4"/>
  <c r="F9" i="4"/>
  <c r="E9" i="4"/>
  <c r="C9" i="4"/>
  <c r="B9" i="4"/>
  <c r="F8" i="4"/>
  <c r="E8" i="4"/>
  <c r="C8" i="4"/>
  <c r="B8" i="4"/>
  <c r="F7" i="4"/>
  <c r="E7" i="4"/>
  <c r="C7" i="4"/>
  <c r="B7" i="4"/>
  <c r="F6" i="4"/>
  <c r="E6" i="4"/>
  <c r="C6" i="4"/>
  <c r="B6" i="4"/>
  <c r="F5" i="4"/>
  <c r="E5" i="4"/>
  <c r="C5" i="4"/>
  <c r="B5" i="4"/>
  <c r="F4" i="4"/>
  <c r="E4" i="4"/>
  <c r="C4" i="4"/>
  <c r="B4" i="4"/>
  <c r="F3" i="4"/>
  <c r="E3" i="4"/>
  <c r="C3" i="4"/>
  <c r="B3" i="4"/>
  <c r="F2" i="4"/>
  <c r="E2" i="4"/>
  <c r="C2" i="4"/>
  <c r="B2" i="4"/>
  <c r="G71" i="5"/>
  <c r="G63" i="5"/>
  <c r="A60" i="5"/>
  <c r="C60" i="5" s="1"/>
  <c r="A61" i="5" s="1"/>
  <c r="C61" i="5" s="1"/>
  <c r="A62" i="5" s="1"/>
  <c r="C62" i="5" s="1"/>
  <c r="A63" i="5" s="1"/>
  <c r="C63" i="5" s="1"/>
  <c r="A64" i="5" s="1"/>
  <c r="C64" i="5" s="1"/>
  <c r="A65" i="5" s="1"/>
  <c r="C65" i="5" s="1"/>
  <c r="A66" i="5" s="1"/>
  <c r="C66" i="5" s="1"/>
  <c r="A67" i="5" s="1"/>
  <c r="C67" i="5" s="1"/>
  <c r="A68" i="5" s="1"/>
  <c r="C68" i="5" s="1"/>
  <c r="A69" i="5" s="1"/>
  <c r="C69" i="5" s="1"/>
  <c r="A70" i="5" s="1"/>
  <c r="C70" i="5" s="1"/>
  <c r="A71" i="5" s="1"/>
  <c r="C71" i="5" s="1"/>
  <c r="A72" i="5" s="1"/>
  <c r="C72" i="5" s="1"/>
  <c r="A73" i="5" s="1"/>
  <c r="C73" i="5" s="1"/>
  <c r="A74" i="5" s="1"/>
  <c r="C74" i="5" s="1"/>
  <c r="A75" i="5" s="1"/>
  <c r="C75" i="5" s="1"/>
  <c r="C59" i="5"/>
  <c r="A59" i="5"/>
  <c r="C58" i="5"/>
  <c r="AE47" i="5"/>
  <c r="AA44" i="5"/>
  <c r="H44" i="5" s="1"/>
  <c r="Y44" i="5"/>
  <c r="F44" i="5" s="1"/>
  <c r="G44" i="5"/>
  <c r="E44" i="5"/>
  <c r="D44" i="5"/>
  <c r="AB43" i="5"/>
  <c r="AA43" i="5"/>
  <c r="Y43" i="5"/>
  <c r="F43" i="5" s="1"/>
  <c r="H43" i="5"/>
  <c r="G43" i="5"/>
  <c r="E43" i="5"/>
  <c r="D43" i="5"/>
  <c r="AB42" i="5"/>
  <c r="Y42" i="5"/>
  <c r="F42" i="5" s="1"/>
  <c r="I42" i="5"/>
  <c r="H42" i="5"/>
  <c r="G42" i="5"/>
  <c r="E42" i="5"/>
  <c r="D42" i="5"/>
  <c r="AA41" i="5"/>
  <c r="AB41" i="5" s="1"/>
  <c r="I41" i="5" s="1"/>
  <c r="I75" i="5" s="1"/>
  <c r="Y41" i="5"/>
  <c r="F41" i="5" s="1"/>
  <c r="H41" i="5"/>
  <c r="G41" i="5"/>
  <c r="E41" i="5"/>
  <c r="E75" i="5" s="1"/>
  <c r="D41" i="5"/>
  <c r="AB40" i="5"/>
  <c r="Y40" i="5"/>
  <c r="I40" i="5"/>
  <c r="H40" i="5"/>
  <c r="G40" i="5"/>
  <c r="E40" i="5"/>
  <c r="E74" i="5" s="1"/>
  <c r="D40" i="5"/>
  <c r="D75" i="5" s="1"/>
  <c r="AB39" i="5"/>
  <c r="I39" i="5" s="1"/>
  <c r="I73" i="5" s="1"/>
  <c r="Y39" i="5"/>
  <c r="H39" i="5"/>
  <c r="H73" i="5" s="1"/>
  <c r="G39" i="5"/>
  <c r="E39" i="5"/>
  <c r="D39" i="5"/>
  <c r="AB38" i="5"/>
  <c r="I38" i="5" s="1"/>
  <c r="Y38" i="5"/>
  <c r="H38" i="5"/>
  <c r="G38" i="5"/>
  <c r="G72" i="5" s="1"/>
  <c r="E38" i="5"/>
  <c r="D38" i="5"/>
  <c r="AB37" i="5"/>
  <c r="Y37" i="5"/>
  <c r="H37" i="5"/>
  <c r="G37" i="5"/>
  <c r="E37" i="5"/>
  <c r="E71" i="5" s="1"/>
  <c r="D37" i="5"/>
  <c r="AB36" i="5"/>
  <c r="Y36" i="5"/>
  <c r="I36" i="5"/>
  <c r="H36" i="5"/>
  <c r="G36" i="5"/>
  <c r="E36" i="5"/>
  <c r="D36" i="5"/>
  <c r="D70" i="5" s="1"/>
  <c r="AB35" i="5"/>
  <c r="I35" i="5" s="1"/>
  <c r="Y35" i="5"/>
  <c r="H35" i="5"/>
  <c r="H69" i="5" s="1"/>
  <c r="G35" i="5"/>
  <c r="G69" i="5" s="1"/>
  <c r="E35" i="5"/>
  <c r="D35" i="5"/>
  <c r="AB34" i="5"/>
  <c r="Y34" i="5"/>
  <c r="H34" i="5"/>
  <c r="G34" i="5"/>
  <c r="E34" i="5"/>
  <c r="D34" i="5"/>
  <c r="D68" i="5" s="1"/>
  <c r="AB33" i="5"/>
  <c r="Y33" i="5"/>
  <c r="H33" i="5"/>
  <c r="H67" i="5" s="1"/>
  <c r="G33" i="5"/>
  <c r="G67" i="5" s="1"/>
  <c r="E33" i="5"/>
  <c r="D33" i="5"/>
  <c r="AB32" i="5"/>
  <c r="I32" i="5" s="1"/>
  <c r="I66" i="5" s="1"/>
  <c r="Y32" i="5"/>
  <c r="H32" i="5"/>
  <c r="G32" i="5"/>
  <c r="G66" i="5" s="1"/>
  <c r="E32" i="5"/>
  <c r="E66" i="5" s="1"/>
  <c r="D32" i="5"/>
  <c r="AB31" i="5"/>
  <c r="Y31" i="5"/>
  <c r="I31" i="5"/>
  <c r="H31" i="5"/>
  <c r="G31" i="5"/>
  <c r="G65" i="5" s="1"/>
  <c r="E31" i="5"/>
  <c r="E65" i="5" s="1"/>
  <c r="D31" i="5"/>
  <c r="D65" i="5" s="1"/>
  <c r="AB30" i="5"/>
  <c r="Y30" i="5"/>
  <c r="H30" i="5"/>
  <c r="H64" i="5" s="1"/>
  <c r="G30" i="5"/>
  <c r="G64" i="5" s="1"/>
  <c r="E30" i="5"/>
  <c r="D30" i="5"/>
  <c r="AB29" i="5"/>
  <c r="Y29" i="5"/>
  <c r="H29" i="5"/>
  <c r="G29" i="5"/>
  <c r="E29" i="5"/>
  <c r="E63" i="5" s="1"/>
  <c r="D29" i="5"/>
  <c r="AB28" i="5"/>
  <c r="Y28" i="5"/>
  <c r="I28" i="5"/>
  <c r="H28" i="5"/>
  <c r="G28" i="5"/>
  <c r="E28" i="5"/>
  <c r="E62" i="5" s="1"/>
  <c r="D28" i="5"/>
  <c r="D62" i="5" s="1"/>
  <c r="AB27" i="5"/>
  <c r="I27" i="5" s="1"/>
  <c r="Y27" i="5"/>
  <c r="H27" i="5"/>
  <c r="H61" i="5" s="1"/>
  <c r="G27" i="5"/>
  <c r="E27" i="5"/>
  <c r="D27" i="5"/>
  <c r="D61" i="5" s="1"/>
  <c r="AB26" i="5"/>
  <c r="Y26" i="5"/>
  <c r="F26" i="5" s="1"/>
  <c r="H26" i="5"/>
  <c r="G26" i="5"/>
  <c r="E26" i="5"/>
  <c r="E60" i="5" s="1"/>
  <c r="D26" i="5"/>
  <c r="AB25" i="5"/>
  <c r="I25" i="5" s="1"/>
  <c r="Y25" i="5"/>
  <c r="AC25" i="5" s="1"/>
  <c r="H25" i="5"/>
  <c r="H59" i="5" s="1"/>
  <c r="G25" i="5"/>
  <c r="E25" i="5"/>
  <c r="D25" i="5"/>
  <c r="D59" i="5" s="1"/>
  <c r="AB24" i="5"/>
  <c r="I24" i="5" s="1"/>
  <c r="I58" i="5" s="1"/>
  <c r="Y24" i="5"/>
  <c r="H24" i="5"/>
  <c r="G24" i="5"/>
  <c r="E24" i="5"/>
  <c r="D24" i="5"/>
  <c r="AB23" i="5"/>
  <c r="I23" i="5" s="1"/>
  <c r="Y23" i="5"/>
  <c r="AC23" i="5" s="1"/>
  <c r="H23" i="5"/>
  <c r="G23" i="5"/>
  <c r="E23" i="5"/>
  <c r="D23" i="5"/>
  <c r="AB22" i="5"/>
  <c r="I22" i="5" s="1"/>
  <c r="Y22" i="5"/>
  <c r="H22" i="5"/>
  <c r="G22" i="5"/>
  <c r="E22" i="5"/>
  <c r="D22" i="5"/>
  <c r="AB21" i="5"/>
  <c r="I21" i="5" s="1"/>
  <c r="Y21" i="5"/>
  <c r="AC21" i="5" s="1"/>
  <c r="H21" i="5"/>
  <c r="G21" i="5"/>
  <c r="E21" i="5"/>
  <c r="D21" i="5"/>
  <c r="I45" i="5" l="1"/>
  <c r="G26" i="4"/>
  <c r="F45" i="5"/>
  <c r="D26" i="4"/>
  <c r="AC22" i="5"/>
  <c r="I74" i="5"/>
  <c r="D73" i="5"/>
  <c r="G75" i="5"/>
  <c r="I62" i="5"/>
  <c r="D64" i="5"/>
  <c r="G68" i="5"/>
  <c r="D69" i="5"/>
  <c r="E70" i="5"/>
  <c r="E73" i="5"/>
  <c r="H75" i="5"/>
  <c r="AC42" i="5"/>
  <c r="AC43" i="5"/>
  <c r="J43" i="5" s="1"/>
  <c r="E58" i="5"/>
  <c r="AC24" i="5"/>
  <c r="G59" i="5"/>
  <c r="G62" i="5"/>
  <c r="H63" i="5"/>
  <c r="H65" i="5"/>
  <c r="D66" i="5"/>
  <c r="E67" i="5"/>
  <c r="H68" i="5"/>
  <c r="E69" i="5"/>
  <c r="G70" i="5"/>
  <c r="H71" i="5"/>
  <c r="G73" i="5"/>
  <c r="H74" i="5"/>
  <c r="H26" i="2"/>
  <c r="H26" i="4" s="1"/>
  <c r="J22" i="5"/>
  <c r="K22" i="5" s="1"/>
  <c r="AD22" i="5"/>
  <c r="J25" i="5"/>
  <c r="AD25" i="5"/>
  <c r="I59" i="5"/>
  <c r="J21" i="5"/>
  <c r="K21" i="5" s="1"/>
  <c r="AD21" i="5"/>
  <c r="J24" i="5"/>
  <c r="AD24" i="5"/>
  <c r="J23" i="5"/>
  <c r="K23" i="5" s="1"/>
  <c r="AD23" i="5"/>
  <c r="AC33" i="5"/>
  <c r="J33" i="5" s="1"/>
  <c r="F33" i="5"/>
  <c r="D63" i="5"/>
  <c r="D71" i="5"/>
  <c r="H58" i="5"/>
  <c r="H60" i="5"/>
  <c r="AC28" i="5"/>
  <c r="J28" i="5" s="1"/>
  <c r="F28" i="5"/>
  <c r="AC32" i="5"/>
  <c r="J32" i="5" s="1"/>
  <c r="F32" i="5"/>
  <c r="K35" i="5"/>
  <c r="AC36" i="5"/>
  <c r="J36" i="5" s="1"/>
  <c r="K36" i="5" s="1"/>
  <c r="F36" i="5"/>
  <c r="AD37" i="5"/>
  <c r="AC38" i="5"/>
  <c r="F38" i="5"/>
  <c r="D74" i="5"/>
  <c r="AC41" i="5"/>
  <c r="J41" i="5" s="1"/>
  <c r="E64" i="5"/>
  <c r="E68" i="5"/>
  <c r="I70" i="5"/>
  <c r="E72" i="5"/>
  <c r="E57" i="5" s="1"/>
  <c r="AC37" i="5"/>
  <c r="F37" i="5"/>
  <c r="I43" i="5"/>
  <c r="AD43" i="5"/>
  <c r="E61" i="5"/>
  <c r="I30" i="5"/>
  <c r="I65" i="5" s="1"/>
  <c r="AC31" i="5"/>
  <c r="J31" i="5" s="1"/>
  <c r="F31" i="5"/>
  <c r="F65" i="5" s="1"/>
  <c r="I34" i="5"/>
  <c r="I69" i="5" s="1"/>
  <c r="AC35" i="5"/>
  <c r="J35" i="5" s="1"/>
  <c r="F35" i="5"/>
  <c r="AF37" i="5"/>
  <c r="H72" i="5"/>
  <c r="AC39" i="5"/>
  <c r="F39" i="5"/>
  <c r="AB44" i="5"/>
  <c r="G58" i="5"/>
  <c r="G60" i="5"/>
  <c r="AC29" i="5"/>
  <c r="J29" i="5" s="1"/>
  <c r="F29" i="5"/>
  <c r="D67" i="5"/>
  <c r="D57" i="5" s="1"/>
  <c r="D58" i="5"/>
  <c r="D60" i="5"/>
  <c r="E59" i="5"/>
  <c r="I26" i="5"/>
  <c r="AC27" i="5"/>
  <c r="J27" i="5" s="1"/>
  <c r="K27" i="5" s="1"/>
  <c r="F27" i="5"/>
  <c r="F61" i="5" s="1"/>
  <c r="F21" i="5"/>
  <c r="F22" i="5"/>
  <c r="F23" i="5"/>
  <c r="F24" i="5"/>
  <c r="F25" i="5"/>
  <c r="F59" i="5" s="1"/>
  <c r="AC26" i="5"/>
  <c r="J26" i="5" s="1"/>
  <c r="J60" i="5" s="1"/>
  <c r="H62" i="5"/>
  <c r="I29" i="5"/>
  <c r="AC30" i="5"/>
  <c r="J30" i="5" s="1"/>
  <c r="J64" i="5" s="1"/>
  <c r="F30" i="5"/>
  <c r="AD31" i="5"/>
  <c r="H66" i="5"/>
  <c r="I33" i="5"/>
  <c r="AC34" i="5"/>
  <c r="J34" i="5" s="1"/>
  <c r="F34" i="5"/>
  <c r="F68" i="5" s="1"/>
  <c r="H70" i="5"/>
  <c r="I37" i="5"/>
  <c r="D72" i="5"/>
  <c r="G74" i="5"/>
  <c r="AC40" i="5"/>
  <c r="F40" i="5"/>
  <c r="F75" i="5"/>
  <c r="G61" i="5"/>
  <c r="F25" i="2"/>
  <c r="I26" i="2" l="1"/>
  <c r="I26" i="4" s="1"/>
  <c r="J45" i="5"/>
  <c r="K45" i="5" s="1"/>
  <c r="F69" i="5"/>
  <c r="J69" i="5"/>
  <c r="K43" i="5"/>
  <c r="AD42" i="5"/>
  <c r="J42" i="5"/>
  <c r="K42" i="5" s="1"/>
  <c r="F63" i="5"/>
  <c r="F71" i="5"/>
  <c r="J66" i="5"/>
  <c r="J59" i="5"/>
  <c r="G57" i="5"/>
  <c r="AD35" i="5"/>
  <c r="F58" i="5"/>
  <c r="F73" i="5"/>
  <c r="AD36" i="5"/>
  <c r="AD32" i="5"/>
  <c r="F25" i="4"/>
  <c r="J40" i="5"/>
  <c r="AD40" i="5"/>
  <c r="K33" i="5"/>
  <c r="K67" i="5" s="1"/>
  <c r="I67" i="5"/>
  <c r="J67" i="5"/>
  <c r="F60" i="5"/>
  <c r="J38" i="5"/>
  <c r="AD38" i="5"/>
  <c r="K29" i="5"/>
  <c r="I63" i="5"/>
  <c r="J63" i="5"/>
  <c r="J39" i="5"/>
  <c r="AD39" i="5"/>
  <c r="H57" i="5"/>
  <c r="K25" i="5"/>
  <c r="AD28" i="5"/>
  <c r="J65" i="5"/>
  <c r="J37" i="5"/>
  <c r="J71" i="5" s="1"/>
  <c r="AE48" i="5"/>
  <c r="F70" i="5"/>
  <c r="AD33" i="5"/>
  <c r="K31" i="5"/>
  <c r="AD34" i="5"/>
  <c r="J58" i="5"/>
  <c r="K24" i="5"/>
  <c r="K58" i="5" s="1"/>
  <c r="J61" i="5"/>
  <c r="AD26" i="5"/>
  <c r="J62" i="5"/>
  <c r="K26" i="5"/>
  <c r="I60" i="5"/>
  <c r="AC44" i="5"/>
  <c r="J44" i="5" s="1"/>
  <c r="I44" i="5"/>
  <c r="K44" i="5" s="1"/>
  <c r="I61" i="5"/>
  <c r="K70" i="5"/>
  <c r="K28" i="5"/>
  <c r="K62" i="5" s="1"/>
  <c r="AD41" i="5"/>
  <c r="F74" i="5"/>
  <c r="K37" i="5"/>
  <c r="K71" i="5" s="1"/>
  <c r="I71" i="5"/>
  <c r="I72" i="5"/>
  <c r="J68" i="5"/>
  <c r="F64" i="5"/>
  <c r="AD27" i="5"/>
  <c r="AD29" i="5"/>
  <c r="K32" i="5"/>
  <c r="K41" i="5"/>
  <c r="K34" i="5"/>
  <c r="K68" i="5" s="1"/>
  <c r="I68" i="5"/>
  <c r="K30" i="5"/>
  <c r="K64" i="5" s="1"/>
  <c r="I64" i="5"/>
  <c r="AD30" i="5"/>
  <c r="F72" i="5"/>
  <c r="J70" i="5"/>
  <c r="F66" i="5"/>
  <c r="F62" i="5"/>
  <c r="F67" i="5"/>
  <c r="G25" i="2"/>
  <c r="D25" i="2"/>
  <c r="F57" i="5" l="1"/>
  <c r="K66" i="5"/>
  <c r="K60" i="5"/>
  <c r="G25" i="4"/>
  <c r="D25" i="4"/>
  <c r="J72" i="5"/>
  <c r="K38" i="5"/>
  <c r="K72" i="5" s="1"/>
  <c r="K75" i="5"/>
  <c r="AD44" i="5"/>
  <c r="J74" i="5"/>
  <c r="K40" i="5"/>
  <c r="K69" i="5"/>
  <c r="K59" i="5"/>
  <c r="K63" i="5"/>
  <c r="K65" i="5"/>
  <c r="J75" i="5"/>
  <c r="J73" i="5"/>
  <c r="K39" i="5"/>
  <c r="I57" i="5"/>
  <c r="K61" i="5"/>
  <c r="H25" i="2"/>
  <c r="F24" i="2"/>
  <c r="K73" i="5" l="1"/>
  <c r="F24" i="4"/>
  <c r="H25" i="4"/>
  <c r="K74" i="5"/>
  <c r="K57" i="5" s="1"/>
  <c r="J57" i="5"/>
  <c r="I25" i="2"/>
  <c r="I25" i="4" s="1"/>
  <c r="G24" i="2"/>
  <c r="D24" i="2"/>
  <c r="D24" i="4" l="1"/>
  <c r="G24" i="4"/>
  <c r="H24" i="2"/>
  <c r="D23" i="2"/>
  <c r="I24" i="2" l="1"/>
  <c r="I24" i="4" s="1"/>
  <c r="D23" i="4"/>
  <c r="H24" i="4"/>
  <c r="G23" i="2"/>
  <c r="G23" i="4" l="1"/>
  <c r="H23" i="2"/>
  <c r="F22" i="2"/>
  <c r="F22" i="4" l="1"/>
  <c r="H23" i="4"/>
  <c r="I23" i="2"/>
  <c r="I23" i="4" s="1"/>
  <c r="G22" i="2"/>
  <c r="D22" i="2"/>
  <c r="D22" i="4" l="1"/>
  <c r="G22" i="4"/>
  <c r="H22" i="2"/>
  <c r="G21" i="2"/>
  <c r="D21" i="2"/>
  <c r="D21" i="4" l="1"/>
  <c r="G21" i="4"/>
  <c r="I22" i="2"/>
  <c r="I22" i="4" s="1"/>
  <c r="H22" i="4"/>
  <c r="H21" i="2"/>
  <c r="H21" i="4" l="1"/>
  <c r="I21" i="2"/>
  <c r="I21" i="4" s="1"/>
  <c r="G20" i="2"/>
  <c r="D20" i="2"/>
  <c r="G20" i="4" l="1"/>
  <c r="D20" i="4"/>
  <c r="H20" i="2"/>
  <c r="G19" i="2"/>
  <c r="D19" i="2"/>
  <c r="G18" i="2"/>
  <c r="D18" i="2"/>
  <c r="D17" i="2"/>
  <c r="G17" i="2"/>
  <c r="G16" i="2"/>
  <c r="D16" i="2"/>
  <c r="D15" i="2"/>
  <c r="G15" i="2"/>
  <c r="D14" i="2"/>
  <c r="G14" i="2"/>
  <c r="G4" i="2"/>
  <c r="D4" i="2"/>
  <c r="G13" i="2"/>
  <c r="D13" i="2"/>
  <c r="G3" i="2"/>
  <c r="D3" i="2"/>
  <c r="G5" i="2"/>
  <c r="D5" i="2"/>
  <c r="G6" i="2"/>
  <c r="D6" i="2"/>
  <c r="G7" i="2"/>
  <c r="D7" i="2"/>
  <c r="G8" i="2"/>
  <c r="D8" i="2"/>
  <c r="G9" i="2"/>
  <c r="D9" i="2"/>
  <c r="G10" i="2"/>
  <c r="D10" i="2"/>
  <c r="G11" i="2"/>
  <c r="D11" i="2"/>
  <c r="G12" i="2"/>
  <c r="D12" i="2"/>
  <c r="G2" i="2"/>
  <c r="D2" i="2"/>
  <c r="D2" i="4" l="1"/>
  <c r="D9" i="4"/>
  <c r="D5" i="4"/>
  <c r="G14" i="4"/>
  <c r="D18" i="4"/>
  <c r="G11" i="4"/>
  <c r="G13" i="4"/>
  <c r="D14" i="4"/>
  <c r="D10" i="4"/>
  <c r="D4" i="4"/>
  <c r="G17" i="4"/>
  <c r="D19" i="4"/>
  <c r="D12" i="4"/>
  <c r="D8" i="4"/>
  <c r="D6" i="4"/>
  <c r="D3" i="4"/>
  <c r="G16" i="4"/>
  <c r="G18" i="4"/>
  <c r="G12" i="4"/>
  <c r="G10" i="4"/>
  <c r="G8" i="4"/>
  <c r="G6" i="4"/>
  <c r="G3" i="4"/>
  <c r="G4" i="4"/>
  <c r="G15" i="4"/>
  <c r="D11" i="4"/>
  <c r="D7" i="4"/>
  <c r="D13" i="4"/>
  <c r="D15" i="4"/>
  <c r="D17" i="4"/>
  <c r="G19" i="4"/>
  <c r="G2" i="4"/>
  <c r="G9" i="4"/>
  <c r="G7" i="4"/>
  <c r="G5" i="4"/>
  <c r="D16" i="4"/>
  <c r="H20" i="4"/>
  <c r="H2" i="2"/>
  <c r="H14" i="2"/>
  <c r="H18" i="2"/>
  <c r="H16" i="2"/>
  <c r="H5" i="2"/>
  <c r="H10" i="2"/>
  <c r="H3" i="2"/>
  <c r="H11" i="2"/>
  <c r="H4" i="2"/>
  <c r="I20" i="2"/>
  <c r="I20" i="4" s="1"/>
  <c r="H15" i="2"/>
  <c r="H7" i="2"/>
  <c r="H6" i="2"/>
  <c r="H13" i="2"/>
  <c r="H8" i="2"/>
  <c r="H9" i="2"/>
  <c r="H12" i="2"/>
  <c r="I14" i="2"/>
  <c r="I14" i="4" s="1"/>
  <c r="H17" i="2"/>
  <c r="H19" i="2"/>
  <c r="H9" i="4" l="1"/>
  <c r="H7" i="4"/>
  <c r="H15" i="4"/>
  <c r="H19" i="4"/>
  <c r="H14" i="4"/>
  <c r="H2" i="4"/>
  <c r="H12" i="4"/>
  <c r="H13" i="4"/>
  <c r="I4" i="2"/>
  <c r="I4" i="4" s="1"/>
  <c r="H4" i="4"/>
  <c r="H11" i="4"/>
  <c r="H3" i="4"/>
  <c r="I5" i="2"/>
  <c r="I5" i="4" s="1"/>
  <c r="H5" i="4"/>
  <c r="H18" i="4"/>
  <c r="H17" i="4"/>
  <c r="H10" i="4"/>
  <c r="I2" i="2"/>
  <c r="I2" i="4" s="1"/>
  <c r="H8" i="4"/>
  <c r="H6" i="4"/>
  <c r="H16" i="4"/>
  <c r="I16" i="2"/>
  <c r="I16" i="4" s="1"/>
  <c r="I18" i="2"/>
  <c r="I18" i="4" s="1"/>
  <c r="I10" i="2"/>
  <c r="I10" i="4" s="1"/>
  <c r="I13" i="2"/>
  <c r="I13" i="4" s="1"/>
  <c r="I17" i="2"/>
  <c r="I17" i="4" s="1"/>
  <c r="I12" i="2"/>
  <c r="I12" i="4" s="1"/>
  <c r="I3" i="2"/>
  <c r="I3" i="4" s="1"/>
  <c r="I11" i="2"/>
  <c r="I11" i="4" s="1"/>
  <c r="I6" i="2"/>
  <c r="I6" i="4" s="1"/>
  <c r="I15" i="2"/>
  <c r="I15" i="4" s="1"/>
  <c r="I19" i="2"/>
  <c r="I19" i="4" s="1"/>
  <c r="I7" i="2"/>
  <c r="I7" i="4" s="1"/>
  <c r="I8" i="2"/>
  <c r="I8" i="4" s="1"/>
  <c r="I9" i="2"/>
  <c r="I9" i="4" s="1"/>
</calcChain>
</file>

<file path=xl/sharedStrings.xml><?xml version="1.0" encoding="utf-8"?>
<sst xmlns="http://schemas.openxmlformats.org/spreadsheetml/2006/main" count="67" uniqueCount="47">
  <si>
    <t>Grand Total</t>
  </si>
  <si>
    <t>Local Share</t>
  </si>
  <si>
    <t>Federal Funds</t>
  </si>
  <si>
    <t>State Funds</t>
  </si>
  <si>
    <t>Total Federal and State</t>
  </si>
  <si>
    <t>Local Fiscal Year</t>
  </si>
  <si>
    <t>Local Non-Reimbursed</t>
  </si>
  <si>
    <t>Total Local Funds</t>
  </si>
  <si>
    <t>Total Local as Percent of Grand Total</t>
  </si>
  <si>
    <t>($ millions)</t>
  </si>
  <si>
    <t>Date</t>
  </si>
  <si>
    <t>Research Staffer</t>
  </si>
  <si>
    <t>Program Contact</t>
  </si>
  <si>
    <t>Data Source</t>
  </si>
  <si>
    <t>Comments</t>
  </si>
  <si>
    <t>T. Areson</t>
  </si>
  <si>
    <t xml:space="preserve">Added "Local Department" to title, </t>
  </si>
  <si>
    <t xml:space="preserve">  to read "Local Department Expenditures."</t>
  </si>
  <si>
    <t xml:space="preserve">  Re-PDFed the page.</t>
  </si>
  <si>
    <t>Enter data below</t>
  </si>
  <si>
    <t>Todd, In reviewing the draft, I noticed that the federal and state totals originally provided to you were based on figures prior to cost allocation. The totals based on post cost allocation:  Federal $402,993,191 &amp; State - $266,816,907. The Grand Total is the same.   Thanks,Lorna - 11/24/08 email</t>
  </si>
  <si>
    <t>Lorna Hussong</t>
  </si>
  <si>
    <t>Click on Annual Financial Statements for locality level data.</t>
  </si>
  <si>
    <t>Enter data in the yellow highlighted area- &gt;&gt;&gt;</t>
  </si>
  <si>
    <t>Next year add a note explaining what is included in these expenditures</t>
  </si>
  <si>
    <t>Major decline in Federal and State funds are due to Child Care payments being directly reimbursed by VDSS</t>
  </si>
  <si>
    <r>
      <t>Local Fiscal Year</t>
    </r>
    <r>
      <rPr>
        <vertAlign val="superscript"/>
        <sz val="12"/>
        <rFont val="Franklin Gothic Medium"/>
        <family val="2"/>
      </rPr>
      <t>1</t>
    </r>
  </si>
  <si>
    <r>
      <t>Local Match</t>
    </r>
    <r>
      <rPr>
        <vertAlign val="superscript"/>
        <sz val="12"/>
        <rFont val="Franklin Gothic Medium"/>
        <family val="2"/>
      </rPr>
      <t>2</t>
    </r>
  </si>
  <si>
    <r>
      <t>Local Only</t>
    </r>
    <r>
      <rPr>
        <vertAlign val="superscript"/>
        <sz val="12"/>
        <rFont val="Franklin Gothic Medium"/>
        <family val="2"/>
      </rPr>
      <t>3</t>
    </r>
  </si>
  <si>
    <r>
      <t>1</t>
    </r>
    <r>
      <rPr>
        <sz val="8"/>
        <rFont val="Franklin Gothic Book"/>
        <family val="2"/>
      </rPr>
      <t xml:space="preserve"> The local fiscal year runs from June 1 through May 31.</t>
    </r>
  </si>
  <si>
    <r>
      <t>2</t>
    </r>
    <r>
      <rPr>
        <sz val="8"/>
        <rFont val="Franklin Gothic Book"/>
        <family val="2"/>
      </rPr>
      <t xml:space="preserve"> Local-match funds are local expenditures required to obtain federal and state funds.</t>
    </r>
  </si>
  <si>
    <r>
      <t>3</t>
    </r>
    <r>
      <rPr>
        <sz val="8"/>
        <rFont val="Franklin Gothic Book"/>
        <family val="2"/>
      </rPr>
      <t xml:space="preserve"> Local-only funds are local expenditures beyond the required local match.</t>
    </r>
  </si>
  <si>
    <r>
      <t xml:space="preserve">Continued decline in Federal and State funds due to </t>
    </r>
    <r>
      <rPr>
        <b/>
        <sz val="10"/>
        <rFont val="Verdana"/>
        <family val="2"/>
      </rPr>
      <t>all</t>
    </r>
    <r>
      <rPr>
        <sz val="10"/>
        <rFont val="Verdana"/>
        <family val="2"/>
      </rPr>
      <t xml:space="preserve"> Child Care payments now directly reimbursed by VDSS </t>
    </r>
  </si>
  <si>
    <t>Most local Medicaid activity is reimbursed at 75% federal and 25% state/local, which increases Federal Funds.</t>
  </si>
  <si>
    <t>Also beginning 2014, source of data is from Annual Financial Statements.  The amount of Local Non-Reimbursable</t>
  </si>
  <si>
    <t xml:space="preserve">Funds increased $31,474,868 due to inclusion of all local match for CSCAP (BL843).  </t>
  </si>
  <si>
    <t>Source: Division of Finance, Statewide Annual Financial Statement FY15</t>
  </si>
  <si>
    <t>fed_fund</t>
  </si>
  <si>
    <t>state_fund</t>
  </si>
  <si>
    <t>tot_fed_state</t>
  </si>
  <si>
    <t>local_match</t>
  </si>
  <si>
    <t>local_only</t>
  </si>
  <si>
    <t>tot_local_funds</t>
  </si>
  <si>
    <t>total</t>
  </si>
  <si>
    <t>percent_local_of_total</t>
  </si>
  <si>
    <t>Local Department Expenditures</t>
  </si>
  <si>
    <t>lfy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</si>
</sst>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0.0%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1"/>
      <color indexed="10"/>
      <name val="Verdana"/>
      <family val="2"/>
    </font>
    <font>
      <sz val="12"/>
      <name val="Franklin Gothic Medium"/>
      <family val="2"/>
    </font>
    <font>
      <vertAlign val="superscript"/>
      <sz val="12"/>
      <name val="Franklin Gothic Medium"/>
      <family val="2"/>
    </font>
    <font>
      <sz val="10"/>
      <name val="Franklin Gothic Book"/>
      <family val="2"/>
    </font>
    <font>
      <vertAlign val="superscript"/>
      <sz val="8"/>
      <name val="Franklin Gothic Book"/>
      <family val="2"/>
    </font>
    <font>
      <sz val="8"/>
      <name val="Franklin Gothic Book"/>
      <family val="2"/>
    </font>
    <font>
      <b/>
      <sz val="10"/>
      <color rgb="FFFF0000"/>
      <name val="Verdana"/>
      <family val="2"/>
    </font>
    <font>
      <sz val="10"/>
      <color indexed="64"/>
      <name val="Arial"/>
      <family val="2"/>
    </font>
    <font>
      <sz val="10"/>
      <name val="MS Sans Serif"/>
      <family val="2"/>
    </font>
    <font>
      <sz val="10"/>
      <name val="Franklin Gothic Medium"/>
      <family val="2"/>
    </font>
    <font>
      <b/>
      <sz val="14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5" fillId="0" borderId="0"/>
  </cellStyleXfs>
  <cellXfs count="58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164" fontId="4" fillId="0" borderId="0" xfId="0" applyNumberFormat="1" applyFont="1" applyBorder="1"/>
    <xf numFmtId="9" fontId="4" fillId="0" borderId="0" xfId="2" applyFont="1" applyBorder="1"/>
    <xf numFmtId="14" fontId="0" fillId="0" borderId="0" xfId="0" applyNumberFormat="1"/>
    <xf numFmtId="0" fontId="0" fillId="0" borderId="0" xfId="0" applyAlignment="1">
      <alignment vertical="top" wrapText="1"/>
    </xf>
    <xf numFmtId="0" fontId="12" fillId="0" borderId="0" xfId="0" applyFont="1"/>
    <xf numFmtId="164" fontId="4" fillId="0" borderId="0" xfId="0" applyNumberFormat="1" applyFont="1"/>
    <xf numFmtId="10" fontId="4" fillId="0" borderId="0" xfId="2" applyNumberFormat="1" applyFont="1" applyBorder="1"/>
    <xf numFmtId="0" fontId="4" fillId="2" borderId="0" xfId="0" applyFont="1" applyFill="1"/>
    <xf numFmtId="0" fontId="4" fillId="2" borderId="0" xfId="0" applyFont="1" applyFill="1" applyBorder="1"/>
    <xf numFmtId="0" fontId="8" fillId="2" borderId="1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5" fontId="10" fillId="2" borderId="0" xfId="0" applyNumberFormat="1" applyFont="1" applyFill="1" applyBorder="1"/>
    <xf numFmtId="165" fontId="10" fillId="2" borderId="0" xfId="0" applyNumberFormat="1" applyFont="1" applyFill="1" applyBorder="1" applyAlignment="1">
      <alignment horizontal="right" indent="1"/>
    </xf>
    <xf numFmtId="9" fontId="10" fillId="2" borderId="0" xfId="2" applyFont="1" applyFill="1" applyBorder="1" applyAlignment="1">
      <alignment horizontal="right" indent="2"/>
    </xf>
    <xf numFmtId="166" fontId="4" fillId="2" borderId="0" xfId="1" applyNumberFormat="1" applyFont="1" applyFill="1" applyBorder="1"/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right" wrapText="1"/>
    </xf>
    <xf numFmtId="0" fontId="16" fillId="2" borderId="0" xfId="0" applyFont="1" applyFill="1" applyBorder="1" applyAlignment="1">
      <alignment horizontal="center"/>
    </xf>
    <xf numFmtId="165" fontId="16" fillId="2" borderId="0" xfId="0" applyNumberFormat="1" applyFont="1" applyFill="1" applyBorder="1"/>
    <xf numFmtId="165" fontId="16" fillId="2" borderId="0" xfId="0" applyNumberFormat="1" applyFont="1" applyFill="1" applyBorder="1" applyAlignment="1">
      <alignment horizontal="right" indent="1"/>
    </xf>
    <xf numFmtId="9" fontId="16" fillId="2" borderId="0" xfId="2" applyFont="1" applyFill="1" applyBorder="1" applyAlignment="1">
      <alignment horizontal="right" indent="2"/>
    </xf>
    <xf numFmtId="164" fontId="4" fillId="2" borderId="0" xfId="1" applyNumberFormat="1" applyFont="1" applyFill="1" applyBorder="1"/>
    <xf numFmtId="164" fontId="4" fillId="2" borderId="0" xfId="0" applyNumberFormat="1" applyFont="1" applyFill="1" applyBorder="1"/>
    <xf numFmtId="164" fontId="4" fillId="2" borderId="0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Alignment="1">
      <alignment wrapText="1"/>
    </xf>
    <xf numFmtId="0" fontId="16" fillId="2" borderId="1" xfId="0" applyFont="1" applyFill="1" applyBorder="1" applyAlignment="1">
      <alignment horizontal="center"/>
    </xf>
    <xf numFmtId="165" fontId="16" fillId="2" borderId="1" xfId="0" applyNumberFormat="1" applyFont="1" applyFill="1" applyBorder="1"/>
    <xf numFmtId="9" fontId="16" fillId="2" borderId="1" xfId="2" applyFont="1" applyFill="1" applyBorder="1" applyAlignment="1">
      <alignment horizontal="right" indent="2"/>
    </xf>
    <xf numFmtId="0" fontId="11" fillId="2" borderId="0" xfId="0" applyFont="1" applyFill="1" applyAlignment="1">
      <alignment horizontal="left" indent="1"/>
    </xf>
    <xf numFmtId="166" fontId="10" fillId="2" borderId="0" xfId="0" applyNumberFormat="1" applyFont="1" applyFill="1" applyBorder="1"/>
    <xf numFmtId="166" fontId="10" fillId="2" borderId="0" xfId="0" applyNumberFormat="1" applyFont="1" applyFill="1" applyBorder="1" applyAlignment="1">
      <alignment horizontal="right" indent="1"/>
    </xf>
    <xf numFmtId="166" fontId="10" fillId="2" borderId="0" xfId="0" applyNumberFormat="1" applyFont="1" applyFill="1" applyBorder="1" applyAlignment="1">
      <alignment horizontal="right" indent="2"/>
    </xf>
    <xf numFmtId="0" fontId="13" fillId="2" borderId="0" xfId="0" applyFont="1" applyFill="1"/>
    <xf numFmtId="0" fontId="12" fillId="2" borderId="0" xfId="0" applyFont="1" applyFill="1" applyAlignment="1"/>
    <xf numFmtId="0" fontId="12" fillId="2" borderId="0" xfId="0" applyFont="1" applyFill="1"/>
    <xf numFmtId="164" fontId="12" fillId="2" borderId="0" xfId="1" applyNumberFormat="1" applyFont="1" applyFill="1" applyBorder="1"/>
    <xf numFmtId="0" fontId="6" fillId="2" borderId="0" xfId="0" applyFont="1" applyFill="1" applyAlignment="1"/>
    <xf numFmtId="9" fontId="4" fillId="2" borderId="0" xfId="2" applyFont="1" applyFill="1" applyBorder="1" applyAlignment="1">
      <alignment horizontal="center"/>
    </xf>
    <xf numFmtId="164" fontId="4" fillId="3" borderId="0" xfId="1" applyNumberFormat="1" applyFont="1" applyFill="1" applyBorder="1"/>
    <xf numFmtId="0" fontId="1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2" fillId="2" borderId="0" xfId="0" applyNumberFormat="1" applyFont="1" applyFill="1" applyAlignment="1">
      <alignment horizontal="left" vertical="top" wrapText="1"/>
    </xf>
    <xf numFmtId="165" fontId="16" fillId="2" borderId="1" xfId="0" applyNumberFormat="1" applyFont="1" applyFill="1" applyBorder="1" applyAlignment="1">
      <alignment horizontal="right" indent="1"/>
    </xf>
  </cellXfs>
  <cellStyles count="7">
    <cellStyle name="Comma 2" xfId="5"/>
    <cellStyle name="Comma 3" xfId="3"/>
    <cellStyle name="Currency" xfId="1" builtinId="4"/>
    <cellStyle name="Normal" xfId="0" builtinId="0"/>
    <cellStyle name="Normal 2" xfId="4"/>
    <cellStyle name="Normal 3" xfId="6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4584527220636"/>
          <c:y val="0.13178327828063999"/>
          <c:w val="0.86246418338108888"/>
          <c:h val="0.77002778289472051"/>
        </c:manualLayout>
      </c:layout>
      <c:lineChart>
        <c:grouping val="standard"/>
        <c:varyColors val="0"/>
        <c:ser>
          <c:idx val="0"/>
          <c:order val="0"/>
          <c:tx>
            <c:strRef>
              <c:f>'Excel Online'!$D$20</c:f>
              <c:strCache>
                <c:ptCount val="1"/>
                <c:pt idx="0">
                  <c:v>Federal Funds</c:v>
                </c:pt>
              </c:strCache>
            </c:strRef>
          </c:tx>
          <c:spPr>
            <a:ln w="25400">
              <a:solidFill>
                <a:srgbClr val="00B0F0"/>
              </a:solidFill>
              <a:prstDash val="lg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8.0103018372703408E-2"/>
                  <c:y val="-3.9826920859698738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Franklin Gothic Book"/>
                        <a:ea typeface="Franklin Gothic Book"/>
                        <a:cs typeface="Franklin Gothic Book"/>
                      </a:defRPr>
                    </a:pPr>
                    <a:r>
                      <a:rPr lang="en-US" sz="1000" baseline="0">
                        <a:latin typeface="Franklin Gothic Medium" panose="020B0603020102020204" pitchFamily="34" charset="0"/>
                      </a:rPr>
                      <a:t>Federal Funds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5B5-437C-88CB-62DE12EB7A5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'Excel Online'!$C$21:$C$45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cat>
          <c:val>
            <c:numRef>
              <c:f>'Excel Online'!$D$21:$D$45</c:f>
              <c:numCache>
                <c:formatCode>"$"#,##0.0</c:formatCode>
                <c:ptCount val="23"/>
                <c:pt idx="0">
                  <c:v>260.84496389999998</c:v>
                </c:pt>
                <c:pt idx="1">
                  <c:v>296.58147580000002</c:v>
                </c:pt>
                <c:pt idx="2">
                  <c:v>321.16780275999997</c:v>
                </c:pt>
                <c:pt idx="3">
                  <c:v>327.86774579000001</c:v>
                </c:pt>
                <c:pt idx="4">
                  <c:v>355.63835</c:v>
                </c:pt>
                <c:pt idx="5">
                  <c:v>372.96785933999996</c:v>
                </c:pt>
                <c:pt idx="6">
                  <c:v>402.18453417000001</c:v>
                </c:pt>
                <c:pt idx="7">
                  <c:v>428.08026710000001</c:v>
                </c:pt>
                <c:pt idx="8">
                  <c:v>439.64800241</c:v>
                </c:pt>
                <c:pt idx="9">
                  <c:v>447.72942181000002</c:v>
                </c:pt>
                <c:pt idx="10">
                  <c:v>402.99319100000002</c:v>
                </c:pt>
                <c:pt idx="11">
                  <c:v>415.94371889999996</c:v>
                </c:pt>
                <c:pt idx="12">
                  <c:v>418.53632399999998</c:v>
                </c:pt>
                <c:pt idx="13">
                  <c:v>423.56395126999996</c:v>
                </c:pt>
                <c:pt idx="14">
                  <c:v>397.01516299999997</c:v>
                </c:pt>
                <c:pt idx="15">
                  <c:v>344.61490400000002</c:v>
                </c:pt>
                <c:pt idx="16">
                  <c:v>354.01744724999998</c:v>
                </c:pt>
                <c:pt idx="17">
                  <c:v>371.47703052999998</c:v>
                </c:pt>
                <c:pt idx="18">
                  <c:v>389.53687500000001</c:v>
                </c:pt>
                <c:pt idx="19">
                  <c:v>407.91738054000001</c:v>
                </c:pt>
                <c:pt idx="20">
                  <c:v>418.11111599999998</c:v>
                </c:pt>
                <c:pt idx="21">
                  <c:v>444.79178968590008</c:v>
                </c:pt>
                <c:pt idx="22">
                  <c:v>450.68720300000001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B5-437C-88CB-62DE12EB7A52}"/>
            </c:ext>
          </c:extLst>
        </c:ser>
        <c:ser>
          <c:idx val="1"/>
          <c:order val="1"/>
          <c:tx>
            <c:strRef>
              <c:f>'Excel Online'!$E$20</c:f>
              <c:strCache>
                <c:ptCount val="1"/>
                <c:pt idx="0">
                  <c:v>State Funds</c:v>
                </c:pt>
              </c:strCache>
            </c:strRef>
          </c:tx>
          <c:spPr>
            <a:ln w="25400">
              <a:solidFill>
                <a:schemeClr val="tx1"/>
              </a:solidFill>
              <a:prstDash val="lgDash"/>
            </a:ln>
          </c:spPr>
          <c:marker>
            <c:symbol val="none"/>
          </c:marker>
          <c:dLbls>
            <c:dLbl>
              <c:idx val="2"/>
              <c:layout>
                <c:manualLayout>
                  <c:x val="1.0667441273397816E-3"/>
                  <c:y val="-8.114047759533933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6A6FFE3A-740D-4B1F-BDE1-65653D13987B}" type="SERIESNAME">
                      <a:rPr lang="en-US" baseline="0">
                        <a:latin typeface="Franklin Gothic Medium" panose="020B0603020102020204" pitchFamily="34" charset="0"/>
                      </a:rPr>
                      <a:pPr>
                        <a:defRPr/>
                      </a:pPr>
                      <a:t>[SERIES NAME]</a:t>
                    </a:fld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5B5-437C-88CB-62DE12EB7A5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'Excel Online'!$C$21:$C$45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cat>
          <c:val>
            <c:numRef>
              <c:f>'Excel Online'!$E$21:$E$45</c:f>
              <c:numCache>
                <c:formatCode>"$"#,##0.0</c:formatCode>
                <c:ptCount val="23"/>
                <c:pt idx="0">
                  <c:v>125.33267499999999</c:v>
                </c:pt>
                <c:pt idx="1">
                  <c:v>140.9076192</c:v>
                </c:pt>
                <c:pt idx="2">
                  <c:v>149.05642816999998</c:v>
                </c:pt>
                <c:pt idx="3">
                  <c:v>152.07819673</c:v>
                </c:pt>
                <c:pt idx="4">
                  <c:v>162.36414300000001</c:v>
                </c:pt>
                <c:pt idx="5">
                  <c:v>171.37137081999998</c:v>
                </c:pt>
                <c:pt idx="6">
                  <c:v>166.58835991000001</c:v>
                </c:pt>
                <c:pt idx="7">
                  <c:v>178.26044636</c:v>
                </c:pt>
                <c:pt idx="8">
                  <c:v>196.43771459999999</c:v>
                </c:pt>
                <c:pt idx="9">
                  <c:v>202.52348815000002</c:v>
                </c:pt>
                <c:pt idx="10">
                  <c:v>266.81690700000001</c:v>
                </c:pt>
                <c:pt idx="11">
                  <c:v>266.20847828000001</c:v>
                </c:pt>
                <c:pt idx="12">
                  <c:v>262.22776199999998</c:v>
                </c:pt>
                <c:pt idx="13">
                  <c:v>256.47198423999998</c:v>
                </c:pt>
                <c:pt idx="14">
                  <c:v>240.92251300000001</c:v>
                </c:pt>
                <c:pt idx="15">
                  <c:v>223.334958</c:v>
                </c:pt>
                <c:pt idx="16">
                  <c:v>236.87567963000006</c:v>
                </c:pt>
                <c:pt idx="17">
                  <c:v>236.65994197000001</c:v>
                </c:pt>
                <c:pt idx="18">
                  <c:v>244.40279699999999</c:v>
                </c:pt>
                <c:pt idx="19">
                  <c:v>251.50799384000001</c:v>
                </c:pt>
                <c:pt idx="20">
                  <c:v>255.449095</c:v>
                </c:pt>
                <c:pt idx="21">
                  <c:v>255.07428147410008</c:v>
                </c:pt>
                <c:pt idx="22">
                  <c:v>268.92528600000003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B5-437C-88CB-62DE12EB7A52}"/>
            </c:ext>
          </c:extLst>
        </c:ser>
        <c:ser>
          <c:idx val="2"/>
          <c:order val="2"/>
          <c:tx>
            <c:strRef>
              <c:f>'Excel Online'!$I$20</c:f>
              <c:strCache>
                <c:ptCount val="1"/>
                <c:pt idx="0">
                  <c:v>Total Local Funds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2"/>
              <c:layout>
                <c:manualLayout>
                  <c:x val="7.1309973753280839E-2"/>
                  <c:y val="-7.1353096366830113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latin typeface="Franklin Gothic Medium" panose="020B0603020102020204" pitchFamily="34" charset="0"/>
                      </a:rPr>
                      <a:t>Total Local Funds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5B5-437C-88CB-62DE12EB7A5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'Excel Online'!$C$21:$C$45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cat>
          <c:val>
            <c:numRef>
              <c:f>'Excel Online'!$I$21:$I$45</c:f>
              <c:numCache>
                <c:formatCode>"$"#,##0.0</c:formatCode>
                <c:ptCount val="23"/>
                <c:pt idx="0">
                  <c:v>118.7014259</c:v>
                </c:pt>
                <c:pt idx="1">
                  <c:v>114.35420874</c:v>
                </c:pt>
                <c:pt idx="2">
                  <c:v>132.45624459000001</c:v>
                </c:pt>
                <c:pt idx="3">
                  <c:v>136.93343350999999</c:v>
                </c:pt>
                <c:pt idx="4">
                  <c:v>153.516221</c:v>
                </c:pt>
                <c:pt idx="5">
                  <c:v>164.48019431999998</c:v>
                </c:pt>
                <c:pt idx="6">
                  <c:v>166.42569105000001</c:v>
                </c:pt>
                <c:pt idx="7">
                  <c:v>185.33416601000002</c:v>
                </c:pt>
                <c:pt idx="8">
                  <c:v>198.98575794999999</c:v>
                </c:pt>
                <c:pt idx="9">
                  <c:v>217.30565887</c:v>
                </c:pt>
                <c:pt idx="10">
                  <c:v>226.82176126999997</c:v>
                </c:pt>
                <c:pt idx="11">
                  <c:v>240.24186405</c:v>
                </c:pt>
                <c:pt idx="12">
                  <c:v>231.126946</c:v>
                </c:pt>
                <c:pt idx="13">
                  <c:v>231.08895475</c:v>
                </c:pt>
                <c:pt idx="14">
                  <c:v>247.93938900000001</c:v>
                </c:pt>
                <c:pt idx="15">
                  <c:v>243.37720400000001</c:v>
                </c:pt>
                <c:pt idx="16">
                  <c:v>255.62442095999998</c:v>
                </c:pt>
                <c:pt idx="17">
                  <c:v>261.61033400999997</c:v>
                </c:pt>
                <c:pt idx="18">
                  <c:v>262.97993600000001</c:v>
                </c:pt>
                <c:pt idx="19">
                  <c:v>258.94370345999999</c:v>
                </c:pt>
                <c:pt idx="20">
                  <c:v>267.74664100000001</c:v>
                </c:pt>
                <c:pt idx="21">
                  <c:v>271.78738751999998</c:v>
                </c:pt>
                <c:pt idx="22">
                  <c:v>281.07216899999997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B5-437C-88CB-62DE12EB7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13184"/>
        <c:axId val="54414720"/>
      </c:lineChart>
      <c:catAx>
        <c:axId val="5441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Franklin Gothic Medium" panose="020B0603020102020204" pitchFamily="34" charset="0"/>
                <a:ea typeface="Franklin Gothic Book"/>
                <a:cs typeface="Franklin Gothic Book"/>
              </a:defRPr>
            </a:pPr>
            <a:endParaRPr lang="en-US"/>
          </a:p>
        </c:txPr>
        <c:crossAx val="54414720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54414720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>
                  <a:alpha val="35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Franklin Gothic Medium"/>
                    <a:ea typeface="Franklin Gothic Medium"/>
                    <a:cs typeface="Franklin Gothic Medium"/>
                  </a:defRPr>
                </a:pPr>
                <a:r>
                  <a:rPr lang="en-US" baseline="0"/>
                  <a:t>Expenditures ($ millions)</a:t>
                </a:r>
              </a:p>
            </c:rich>
          </c:tx>
          <c:layout>
            <c:manualLayout>
              <c:xMode val="edge"/>
              <c:yMode val="edge"/>
              <c:x val="7.1632595221371997E-3"/>
              <c:y val="0.2919904779344446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Franklin Gothic Medium" panose="020B0603020102020204" pitchFamily="34" charset="0"/>
                <a:ea typeface="Franklin Gothic Book"/>
                <a:cs typeface="Franklin Gothic Book"/>
              </a:defRPr>
            </a:pPr>
            <a:endParaRPr lang="en-US"/>
          </a:p>
        </c:txPr>
        <c:crossAx val="54413184"/>
        <c:crosses val="autoZero"/>
        <c:crossBetween val="midCat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>
      <c:oddHeader>&amp;C&amp;"Verdana,Bold"&amp;14Expenditures</c:oddHeader>
    </c:headerFooter>
    <c:pageMargins b="1" l="0.75000000000000022" r="0.75000000000000022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381001</xdr:colOff>
      <xdr:row>1</xdr:row>
      <xdr:rowOff>0</xdr:rowOff>
    </xdr:from>
    <xdr:to>
      <xdr:col>13</xdr:col>
      <xdr:colOff>285751</xdr:colOff>
      <xdr:row>17</xdr:row>
      <xdr:rowOff>28575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0.03451</cdr:x>
      <cdr:y>0.03237</cdr:y>
    </cdr:from>
    <cdr:to>
      <cdr:x>0.98693</cdr:x>
      <cdr:y>0.10349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916" y="122809"/>
          <a:ext cx="6341233" cy="2628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ranklin Gothic Medium" pitchFamily="34" charset="0"/>
            </a:rPr>
            <a:t>Local Department Expenditures Reported Through LASER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pane ySplit="1" topLeftCell="A8" activePane="bottomLeft" state="frozen"/>
      <selection pane="bottomLeft" activeCell="A26" sqref="A26:I26"/>
    </sheetView>
  </sheetViews>
  <sheetFormatPr defaultRowHeight="12.75" x14ac:dyDescent="0.2"/>
  <cols>
    <col min="1" max="1" width="18.7109375" style="11" bestFit="1" customWidth="1"/>
    <col min="2" max="2" width="10.140625" style="11" bestFit="1" customWidth="1"/>
    <col min="3" max="3" width="11.85546875" style="11" bestFit="1" customWidth="1"/>
    <col min="4" max="4" width="14.28515625" style="11" bestFit="1" customWidth="1"/>
    <col min="5" max="5" width="13.42578125" style="11" bestFit="1" customWidth="1"/>
    <col min="6" max="6" width="11" style="11" bestFit="1" customWidth="1"/>
    <col min="7" max="7" width="16.42578125" style="11" bestFit="1" customWidth="1"/>
    <col min="8" max="8" width="10" style="11" customWidth="1"/>
    <col min="9" max="9" width="23.28515625" style="11" bestFit="1" customWidth="1"/>
    <col min="10" max="16384" width="9.140625" style="11"/>
  </cols>
  <sheetData>
    <row r="1" spans="1:9" ht="15" customHeight="1" x14ac:dyDescent="0.3">
      <c r="A1" s="19" t="s">
        <v>46</v>
      </c>
      <c r="B1" s="13" t="s">
        <v>37</v>
      </c>
      <c r="C1" s="13" t="s">
        <v>38</v>
      </c>
      <c r="D1" s="13" t="s">
        <v>39</v>
      </c>
      <c r="E1" s="13" t="s">
        <v>40</v>
      </c>
      <c r="F1" s="13" t="s">
        <v>41</v>
      </c>
      <c r="G1" s="13" t="s">
        <v>42</v>
      </c>
      <c r="H1" s="13" t="s">
        <v>43</v>
      </c>
      <c r="I1" s="20" t="s">
        <v>44</v>
      </c>
    </row>
    <row r="2" spans="1:9" ht="12.95" customHeight="1" x14ac:dyDescent="0.25">
      <c r="A2" s="14">
        <v>1996</v>
      </c>
      <c r="B2" s="15">
        <f>+Expenditures!B2/1000000</f>
        <v>200.63751159999998</v>
      </c>
      <c r="C2" s="15">
        <f>+Expenditures!C2/1000000</f>
        <v>100.0687248</v>
      </c>
      <c r="D2" s="16">
        <f>+Expenditures!D2/1000000</f>
        <v>300.70623639999997</v>
      </c>
      <c r="E2" s="15">
        <f>+Expenditures!E2/1000000</f>
        <v>86.34627442</v>
      </c>
      <c r="F2" s="15">
        <f>+Expenditures!F2/1000000</f>
        <v>12.626898150000001</v>
      </c>
      <c r="G2" s="15">
        <f>+Expenditures!G2/1000000</f>
        <v>98.973172570000003</v>
      </c>
      <c r="H2" s="15">
        <f>+Expenditures!H2/1000000</f>
        <v>399.67940897</v>
      </c>
      <c r="I2" s="17">
        <f>+Expenditures!I2</f>
        <v>0.24763140244092224</v>
      </c>
    </row>
    <row r="3" spans="1:9" ht="12.95" customHeight="1" x14ac:dyDescent="0.25">
      <c r="A3" s="14">
        <v>1997</v>
      </c>
      <c r="B3" s="15">
        <f>+Expenditures!B3/1000000</f>
        <v>236.08887140000002</v>
      </c>
      <c r="C3" s="15">
        <f>+Expenditures!C3/1000000</f>
        <v>106.9079495</v>
      </c>
      <c r="D3" s="16">
        <f>+Expenditures!D3/1000000</f>
        <v>342.99682089999999</v>
      </c>
      <c r="E3" s="15">
        <f>+Expenditures!E3/1000000</f>
        <v>82.713376769999996</v>
      </c>
      <c r="F3" s="15">
        <f>+Expenditures!F3/1000000</f>
        <v>24.74312269</v>
      </c>
      <c r="G3" s="15">
        <f>+Expenditures!G3/1000000</f>
        <v>107.45649945999999</v>
      </c>
      <c r="H3" s="15">
        <f>+Expenditures!H3/1000000</f>
        <v>450.45332035999996</v>
      </c>
      <c r="I3" s="17">
        <f>+Expenditures!I3</f>
        <v>0.23855190893946862</v>
      </c>
    </row>
    <row r="4" spans="1:9" ht="12.95" customHeight="1" x14ac:dyDescent="0.25">
      <c r="A4" s="14">
        <v>1998</v>
      </c>
      <c r="B4" s="15">
        <f>+Expenditures!B4/1000000</f>
        <v>260.84496389999998</v>
      </c>
      <c r="C4" s="15">
        <f>+Expenditures!C4/1000000</f>
        <v>125.33267499999999</v>
      </c>
      <c r="D4" s="16">
        <f>+Expenditures!D4/1000000</f>
        <v>386.17763889999998</v>
      </c>
      <c r="E4" s="15">
        <f>+Expenditures!E4/1000000</f>
        <v>84.926247150000009</v>
      </c>
      <c r="F4" s="15">
        <f>+Expenditures!F4/1000000</f>
        <v>33.775178750000002</v>
      </c>
      <c r="G4" s="15">
        <f>+Expenditures!G4/1000000</f>
        <v>118.7014259</v>
      </c>
      <c r="H4" s="15">
        <f>+Expenditures!H4/1000000</f>
        <v>504.87906479999998</v>
      </c>
      <c r="I4" s="17">
        <f>+Expenditures!I4</f>
        <v>0.23510863130564097</v>
      </c>
    </row>
    <row r="5" spans="1:9" ht="12.95" customHeight="1" x14ac:dyDescent="0.25">
      <c r="A5" s="14">
        <v>1999</v>
      </c>
      <c r="B5" s="15">
        <f>+Expenditures!B5/1000000</f>
        <v>296.58147580000002</v>
      </c>
      <c r="C5" s="15">
        <f>+Expenditures!C5/1000000</f>
        <v>140.9076192</v>
      </c>
      <c r="D5" s="16">
        <f>+Expenditures!D5/1000000</f>
        <v>437.48909500000002</v>
      </c>
      <c r="E5" s="15">
        <f>+Expenditures!E5/1000000</f>
        <v>81.753812920000001</v>
      </c>
      <c r="F5" s="15">
        <f>+Expenditures!F5/1000000</f>
        <v>32.600395820000003</v>
      </c>
      <c r="G5" s="15">
        <f>+Expenditures!G5/1000000</f>
        <v>114.35420874</v>
      </c>
      <c r="H5" s="15">
        <f>+Expenditures!H5/1000000</f>
        <v>551.84330374000001</v>
      </c>
      <c r="I5" s="17">
        <f>+Expenditures!I5</f>
        <v>0.20722224581686288</v>
      </c>
    </row>
    <row r="6" spans="1:9" ht="12.95" customHeight="1" x14ac:dyDescent="0.25">
      <c r="A6" s="14">
        <v>2000</v>
      </c>
      <c r="B6" s="15">
        <f>+Expenditures!B6/1000000</f>
        <v>321.16780275999997</v>
      </c>
      <c r="C6" s="15">
        <f>+Expenditures!C6/1000000</f>
        <v>149.05642816999998</v>
      </c>
      <c r="D6" s="16">
        <f>+Expenditures!D6/1000000</f>
        <v>470.22423092999992</v>
      </c>
      <c r="E6" s="15">
        <f>+Expenditures!E6/1000000</f>
        <v>90.078798950000007</v>
      </c>
      <c r="F6" s="15">
        <f>+Expenditures!F6/1000000</f>
        <v>42.377445639999998</v>
      </c>
      <c r="G6" s="15">
        <f>+Expenditures!G6/1000000</f>
        <v>132.45624459000001</v>
      </c>
      <c r="H6" s="15">
        <f>+Expenditures!H6/1000000</f>
        <v>602.68047551999996</v>
      </c>
      <c r="I6" s="17">
        <f>+Expenditures!I6</f>
        <v>0.21977855591839965</v>
      </c>
    </row>
    <row r="7" spans="1:9" ht="12.95" customHeight="1" x14ac:dyDescent="0.25">
      <c r="A7" s="14">
        <v>2001</v>
      </c>
      <c r="B7" s="15">
        <f>+Expenditures!B7/1000000</f>
        <v>327.86774579000001</v>
      </c>
      <c r="C7" s="15">
        <f>+Expenditures!C7/1000000</f>
        <v>152.07819673</v>
      </c>
      <c r="D7" s="16">
        <f>+Expenditures!D7/1000000</f>
        <v>479.94594251999996</v>
      </c>
      <c r="E7" s="15">
        <f>+Expenditures!E7/1000000</f>
        <v>88.872458890000004</v>
      </c>
      <c r="F7" s="15">
        <f>+Expenditures!F7/1000000</f>
        <v>48.060974619999996</v>
      </c>
      <c r="G7" s="15">
        <f>+Expenditures!G7/1000000</f>
        <v>136.93343350999999</v>
      </c>
      <c r="H7" s="15">
        <f>+Expenditures!H7/1000000</f>
        <v>616.87937603</v>
      </c>
      <c r="I7" s="17">
        <f>+Expenditures!I7</f>
        <v>0.22197764884157947</v>
      </c>
    </row>
    <row r="8" spans="1:9" ht="12.95" customHeight="1" x14ac:dyDescent="0.25">
      <c r="A8" s="14">
        <v>2002</v>
      </c>
      <c r="B8" s="15">
        <f>+Expenditures!B8/1000000</f>
        <v>355.63835</v>
      </c>
      <c r="C8" s="15">
        <f>+Expenditures!C8/1000000</f>
        <v>162.36414300000001</v>
      </c>
      <c r="D8" s="16">
        <f>+Expenditures!D8/1000000</f>
        <v>518.00249299999996</v>
      </c>
      <c r="E8" s="15">
        <f>+Expenditures!E8/1000000</f>
        <v>98.074218999999999</v>
      </c>
      <c r="F8" s="15">
        <f>+Expenditures!F8/1000000</f>
        <v>55.442002000000002</v>
      </c>
      <c r="G8" s="15">
        <f>+Expenditures!G8/1000000</f>
        <v>153.516221</v>
      </c>
      <c r="H8" s="15">
        <f>+Expenditures!H8/1000000</f>
        <v>671.51871400000005</v>
      </c>
      <c r="I8" s="17">
        <f>+Expenditures!I8</f>
        <v>0.22861048813600152</v>
      </c>
    </row>
    <row r="9" spans="1:9" ht="12.95" customHeight="1" x14ac:dyDescent="0.25">
      <c r="A9" s="14">
        <v>2003</v>
      </c>
      <c r="B9" s="15">
        <f>+Expenditures!B9/1000000</f>
        <v>372.96785933999996</v>
      </c>
      <c r="C9" s="15">
        <f>+Expenditures!C9/1000000</f>
        <v>171.37137081999998</v>
      </c>
      <c r="D9" s="16">
        <f>+Expenditures!D9/1000000</f>
        <v>544.33923015999994</v>
      </c>
      <c r="E9" s="15">
        <f>+Expenditures!E9/1000000</f>
        <v>102.58055474</v>
      </c>
      <c r="F9" s="15">
        <f>+Expenditures!F9/1000000</f>
        <v>61.899639579999999</v>
      </c>
      <c r="G9" s="15">
        <f>+Expenditures!G9/1000000</f>
        <v>164.48019431999998</v>
      </c>
      <c r="H9" s="15">
        <f>+Expenditures!H9/1000000</f>
        <v>708.81942448000007</v>
      </c>
      <c r="I9" s="17">
        <f>+Expenditures!I9</f>
        <v>0.23204809100803775</v>
      </c>
    </row>
    <row r="10" spans="1:9" ht="12.95" customHeight="1" x14ac:dyDescent="0.25">
      <c r="A10" s="14">
        <v>2004</v>
      </c>
      <c r="B10" s="15">
        <f>+Expenditures!B10/1000000</f>
        <v>402.18453417000001</v>
      </c>
      <c r="C10" s="15">
        <f>+Expenditures!C10/1000000</f>
        <v>166.58835991000001</v>
      </c>
      <c r="D10" s="16">
        <f>+Expenditures!D10/1000000</f>
        <v>568.77289408000001</v>
      </c>
      <c r="E10" s="15">
        <f>+Expenditures!E10/1000000</f>
        <v>133.81914598</v>
      </c>
      <c r="F10" s="15">
        <f>+Expenditures!F10/1000000</f>
        <v>32.606545070000003</v>
      </c>
      <c r="G10" s="15">
        <f>+Expenditures!G10/1000000</f>
        <v>166.42569105000001</v>
      </c>
      <c r="H10" s="15">
        <f>+Expenditures!H10/1000000</f>
        <v>735.19858513000008</v>
      </c>
      <c r="I10" s="17">
        <f>+Expenditures!I10</f>
        <v>0.22636835056010357</v>
      </c>
    </row>
    <row r="11" spans="1:9" ht="12.95" customHeight="1" x14ac:dyDescent="0.25">
      <c r="A11" s="14">
        <v>2005</v>
      </c>
      <c r="B11" s="15">
        <f>+Expenditures!B11/1000000</f>
        <v>428.08026710000001</v>
      </c>
      <c r="C11" s="15">
        <f>+Expenditures!C11/1000000</f>
        <v>178.26044636</v>
      </c>
      <c r="D11" s="16">
        <f>+Expenditures!D11/1000000</f>
        <v>606.34071346000007</v>
      </c>
      <c r="E11" s="15">
        <f>+Expenditures!E11/1000000</f>
        <v>156.48273027000002</v>
      </c>
      <c r="F11" s="15">
        <f>+Expenditures!F11/1000000</f>
        <v>28.851435739999999</v>
      </c>
      <c r="G11" s="15">
        <f>+Expenditures!G11/1000000</f>
        <v>185.33416601000002</v>
      </c>
      <c r="H11" s="15">
        <f>+Expenditures!H11/1000000</f>
        <v>791.67487947000006</v>
      </c>
      <c r="I11" s="17">
        <f>+Expenditures!I11</f>
        <v>0.2341038863505118</v>
      </c>
    </row>
    <row r="12" spans="1:9" ht="12.95" customHeight="1" x14ac:dyDescent="0.25">
      <c r="A12" s="14">
        <v>2006</v>
      </c>
      <c r="B12" s="15">
        <f>+Expenditures!B12/1000000</f>
        <v>439.64800241</v>
      </c>
      <c r="C12" s="15">
        <f>+Expenditures!C12/1000000</f>
        <v>196.43771459999999</v>
      </c>
      <c r="D12" s="16">
        <f>+Expenditures!D12/1000000</f>
        <v>636.08571700999994</v>
      </c>
      <c r="E12" s="15">
        <f>+Expenditures!E12/1000000</f>
        <v>175.56108587</v>
      </c>
      <c r="F12" s="15">
        <f>+Expenditures!F12/1000000</f>
        <v>23.424672079999997</v>
      </c>
      <c r="G12" s="15">
        <f>+Expenditures!G12/1000000</f>
        <v>198.98575794999999</v>
      </c>
      <c r="H12" s="15">
        <f>+Expenditures!H12/1000000</f>
        <v>835.07147496000005</v>
      </c>
      <c r="I12" s="17">
        <f>+Expenditures!I12</f>
        <v>0.23828589996985758</v>
      </c>
    </row>
    <row r="13" spans="1:9" ht="12.95" customHeight="1" x14ac:dyDescent="0.25">
      <c r="A13" s="14">
        <v>2007</v>
      </c>
      <c r="B13" s="15">
        <f>+Expenditures!B13/1000000</f>
        <v>447.72942181000002</v>
      </c>
      <c r="C13" s="15">
        <f>+Expenditures!C13/1000000</f>
        <v>202.52348815000002</v>
      </c>
      <c r="D13" s="16">
        <f>+Expenditures!D13/1000000</f>
        <v>650.25290996000001</v>
      </c>
      <c r="E13" s="15">
        <f>+Expenditures!E13/1000000</f>
        <v>190.50720459999999</v>
      </c>
      <c r="F13" s="15">
        <f>+Expenditures!F13/1000000</f>
        <v>26.798454270000001</v>
      </c>
      <c r="G13" s="15">
        <f>+Expenditures!G13/1000000</f>
        <v>217.30565887</v>
      </c>
      <c r="H13" s="15">
        <f>+Expenditures!H13/1000000</f>
        <v>867.55856883000001</v>
      </c>
      <c r="I13" s="17">
        <f>+Expenditures!I13</f>
        <v>0.25047952573745086</v>
      </c>
    </row>
    <row r="14" spans="1:9" ht="12.95" customHeight="1" x14ac:dyDescent="0.25">
      <c r="A14" s="14">
        <v>2008</v>
      </c>
      <c r="B14" s="15">
        <f>+Expenditures!B14/1000000</f>
        <v>402.99319100000002</v>
      </c>
      <c r="C14" s="15">
        <f>+Expenditures!C14/1000000</f>
        <v>266.81690700000001</v>
      </c>
      <c r="D14" s="16">
        <f>+Expenditures!D14/1000000</f>
        <v>669.81009800000004</v>
      </c>
      <c r="E14" s="15">
        <f>+Expenditures!E14/1000000</f>
        <v>201.92459635</v>
      </c>
      <c r="F14" s="15">
        <f>+Expenditures!F14/1000000</f>
        <v>24.897164920000002</v>
      </c>
      <c r="G14" s="15">
        <f>+Expenditures!G14/1000000</f>
        <v>226.82176126999997</v>
      </c>
      <c r="H14" s="15">
        <f>+Expenditures!H14/1000000</f>
        <v>896.63185926999995</v>
      </c>
      <c r="I14" s="17">
        <f>+Expenditures!I14</f>
        <v>0.25297089203886725</v>
      </c>
    </row>
    <row r="15" spans="1:9" ht="12.95" customHeight="1" x14ac:dyDescent="0.25">
      <c r="A15" s="14">
        <v>2009</v>
      </c>
      <c r="B15" s="15">
        <f>+Expenditures!B15/1000000</f>
        <v>415.94371889999996</v>
      </c>
      <c r="C15" s="15">
        <f>+Expenditures!C15/1000000</f>
        <v>266.20847828000001</v>
      </c>
      <c r="D15" s="16">
        <f>+Expenditures!D15/1000000</f>
        <v>682.15219717999992</v>
      </c>
      <c r="E15" s="15">
        <f>+Expenditures!E15/1000000</f>
        <v>209.26638434</v>
      </c>
      <c r="F15" s="15">
        <f>+Expenditures!F15/1000000</f>
        <v>30.975479710000002</v>
      </c>
      <c r="G15" s="15">
        <f>+Expenditures!G15/1000000</f>
        <v>240.24186405</v>
      </c>
      <c r="H15" s="15">
        <f>+Expenditures!H15/1000000</f>
        <v>922.39406123000003</v>
      </c>
      <c r="I15" s="17">
        <f>+Expenditures!I15</f>
        <v>0.26045469517620345</v>
      </c>
    </row>
    <row r="16" spans="1:9" ht="12.95" customHeight="1" x14ac:dyDescent="0.25">
      <c r="A16" s="14">
        <v>2010</v>
      </c>
      <c r="B16" s="15">
        <f>+Expenditures!B16/1000000</f>
        <v>418.53632399999998</v>
      </c>
      <c r="C16" s="15">
        <f>+Expenditures!C16/1000000</f>
        <v>262.22776199999998</v>
      </c>
      <c r="D16" s="16">
        <f>+Expenditures!D16/1000000</f>
        <v>680.76408600000002</v>
      </c>
      <c r="E16" s="15">
        <f>+Expenditures!E16/1000000</f>
        <v>205.765175</v>
      </c>
      <c r="F16" s="15">
        <f>+Expenditures!F16/1000000</f>
        <v>25.361771000000001</v>
      </c>
      <c r="G16" s="15">
        <f>+Expenditures!G16/1000000</f>
        <v>231.126946</v>
      </c>
      <c r="H16" s="15">
        <f>+Expenditures!H16/1000000</f>
        <v>911.891032</v>
      </c>
      <c r="I16" s="17">
        <f>+Expenditures!I16</f>
        <v>0.2534589527578554</v>
      </c>
    </row>
    <row r="17" spans="1:9" ht="12.95" customHeight="1" x14ac:dyDescent="0.25">
      <c r="A17" s="14">
        <v>2011</v>
      </c>
      <c r="B17" s="15">
        <f>+Expenditures!B17/1000000</f>
        <v>423.56395126999996</v>
      </c>
      <c r="C17" s="15">
        <f>+Expenditures!C17/1000000</f>
        <v>256.47198423999998</v>
      </c>
      <c r="D17" s="16">
        <f>+Expenditures!D17/1000000</f>
        <v>680.03593550999994</v>
      </c>
      <c r="E17" s="15">
        <f>+Expenditures!E17/1000000</f>
        <v>211.06949831</v>
      </c>
      <c r="F17" s="15">
        <f>+Expenditures!F17/1000000</f>
        <v>20.019456440000003</v>
      </c>
      <c r="G17" s="15">
        <f>+Expenditures!G17/1000000</f>
        <v>231.08895475</v>
      </c>
      <c r="H17" s="15">
        <f>+Expenditures!H17/1000000</f>
        <v>911.12489026000003</v>
      </c>
      <c r="I17" s="17">
        <f>+Expenditures!I17</f>
        <v>0.2536303828600886</v>
      </c>
    </row>
    <row r="18" spans="1:9" ht="12.95" customHeight="1" x14ac:dyDescent="0.25">
      <c r="A18" s="14">
        <v>2012</v>
      </c>
      <c r="B18" s="15">
        <f>+Expenditures!B18/1000000</f>
        <v>397.01516299999997</v>
      </c>
      <c r="C18" s="15">
        <f>+Expenditures!C18/1000000</f>
        <v>240.92251300000001</v>
      </c>
      <c r="D18" s="16">
        <f>+Expenditures!D18/1000000</f>
        <v>637.93767600000001</v>
      </c>
      <c r="E18" s="15">
        <f>+Expenditures!E18/1000000</f>
        <v>217.49467799999999</v>
      </c>
      <c r="F18" s="15">
        <f>+Expenditures!F18/1000000</f>
        <v>30.444711000000002</v>
      </c>
      <c r="G18" s="15">
        <f>+Expenditures!G18/1000000</f>
        <v>247.93938900000001</v>
      </c>
      <c r="H18" s="15">
        <f>+Expenditures!H18/1000000</f>
        <v>885.87706500000002</v>
      </c>
      <c r="I18" s="17">
        <f>+Expenditures!I18</f>
        <v>0.27988013099763454</v>
      </c>
    </row>
    <row r="19" spans="1:9" ht="12.95" customHeight="1" x14ac:dyDescent="0.25">
      <c r="A19" s="14">
        <v>2013</v>
      </c>
      <c r="B19" s="15">
        <f>+Expenditures!B19/1000000</f>
        <v>344.61490400000002</v>
      </c>
      <c r="C19" s="15">
        <f>+Expenditures!C19/1000000</f>
        <v>223.334958</v>
      </c>
      <c r="D19" s="16">
        <f>+Expenditures!D19/1000000</f>
        <v>567.94986200000005</v>
      </c>
      <c r="E19" s="15">
        <f>+Expenditures!E19/1000000</f>
        <v>221.59808899999999</v>
      </c>
      <c r="F19" s="15">
        <f>+Expenditures!F19/1000000</f>
        <v>21.779115000000001</v>
      </c>
      <c r="G19" s="15">
        <f>+Expenditures!G19/1000000</f>
        <v>243.37720400000001</v>
      </c>
      <c r="H19" s="15">
        <f>+Expenditures!H19/1000000</f>
        <v>811.32706599999995</v>
      </c>
      <c r="I19" s="17">
        <f>+Expenditures!I19</f>
        <v>0.29997422026100629</v>
      </c>
    </row>
    <row r="20" spans="1:9" ht="12.95" customHeight="1" x14ac:dyDescent="0.25">
      <c r="A20" s="14">
        <v>2014</v>
      </c>
      <c r="B20" s="15">
        <f>+Expenditures!B20/1000000</f>
        <v>354.01744724999998</v>
      </c>
      <c r="C20" s="15">
        <f>+Expenditures!C20/1000000</f>
        <v>236.87567963000006</v>
      </c>
      <c r="D20" s="16">
        <f>+Expenditures!D20/1000000</f>
        <v>590.89312688000007</v>
      </c>
      <c r="E20" s="15">
        <f>+Expenditures!E20/1000000</f>
        <v>209.56367595999998</v>
      </c>
      <c r="F20" s="15">
        <f>+Expenditures!F20/1000000</f>
        <v>46.060744999999997</v>
      </c>
      <c r="G20" s="15">
        <f>+Expenditures!G20/1000000</f>
        <v>255.62442095999998</v>
      </c>
      <c r="H20" s="15">
        <f>+Expenditures!H20/1000000</f>
        <v>846.51754784000013</v>
      </c>
      <c r="I20" s="17">
        <f>+Expenditures!I20</f>
        <v>0.30197179209368902</v>
      </c>
    </row>
    <row r="21" spans="1:9" ht="12.95" customHeight="1" x14ac:dyDescent="0.25">
      <c r="A21" s="14">
        <v>2015</v>
      </c>
      <c r="B21" s="15">
        <f>+Expenditures!B21/1000000</f>
        <v>371.47703052999998</v>
      </c>
      <c r="C21" s="15">
        <f>+Expenditures!C21/1000000</f>
        <v>236.65994197000001</v>
      </c>
      <c r="D21" s="16">
        <f>+Expenditures!D21/1000000</f>
        <v>608.13697249999996</v>
      </c>
      <c r="E21" s="15">
        <f>+Expenditures!E21/1000000</f>
        <v>211.51860618000001</v>
      </c>
      <c r="F21" s="15">
        <f>+Expenditures!F21/1000000</f>
        <v>50.091727829999996</v>
      </c>
      <c r="G21" s="15">
        <f>+Expenditures!G21/1000000</f>
        <v>261.61033400999997</v>
      </c>
      <c r="H21" s="15">
        <f>+Expenditures!H21/1000000</f>
        <v>869.74730651000004</v>
      </c>
      <c r="I21" s="17">
        <f>+Expenditures!I21</f>
        <v>0.30078889816831195</v>
      </c>
    </row>
    <row r="22" spans="1:9" ht="12.95" customHeight="1" x14ac:dyDescent="0.25">
      <c r="A22" s="14">
        <v>2016</v>
      </c>
      <c r="B22" s="15">
        <f>+Expenditures!B22/1000000</f>
        <v>389.53687500000001</v>
      </c>
      <c r="C22" s="15">
        <f>+Expenditures!C22/1000000</f>
        <v>244.40279699999999</v>
      </c>
      <c r="D22" s="16">
        <f>+Expenditures!D22/1000000</f>
        <v>633.93967199999997</v>
      </c>
      <c r="E22" s="15">
        <f>+Expenditures!E22/1000000</f>
        <v>214.28967399999999</v>
      </c>
      <c r="F22" s="15">
        <f>+Expenditures!F22/1000000</f>
        <v>48.690261999999997</v>
      </c>
      <c r="G22" s="15">
        <f>+Expenditures!G22/1000000</f>
        <v>262.97993600000001</v>
      </c>
      <c r="H22" s="15">
        <f>+Expenditures!H22/1000000</f>
        <v>896.91960800000004</v>
      </c>
      <c r="I22" s="17">
        <f>+Expenditures!I22</f>
        <v>0.29320346400543851</v>
      </c>
    </row>
    <row r="23" spans="1:9" ht="13.5" x14ac:dyDescent="0.25">
      <c r="A23" s="14">
        <v>2017</v>
      </c>
      <c r="B23" s="15">
        <f>+Expenditures!B23/1000000</f>
        <v>407.91738054000001</v>
      </c>
      <c r="C23" s="15">
        <f>+Expenditures!C23/1000000</f>
        <v>251.50799384000001</v>
      </c>
      <c r="D23" s="16">
        <f>+Expenditures!D23/1000000</f>
        <v>659.42537437999999</v>
      </c>
      <c r="E23" s="15">
        <f>+Expenditures!E23/1000000</f>
        <v>212.93302483000002</v>
      </c>
      <c r="F23" s="15">
        <f>+Expenditures!F23/1000000</f>
        <v>46.010678629999994</v>
      </c>
      <c r="G23" s="15">
        <f>+Expenditures!G23/1000000</f>
        <v>258.94370345999999</v>
      </c>
      <c r="H23" s="15">
        <f>+Expenditures!H23/1000000</f>
        <v>918.36907784000005</v>
      </c>
      <c r="I23" s="17">
        <f>+Expenditures!I23</f>
        <v>0.28196039011791907</v>
      </c>
    </row>
    <row r="24" spans="1:9" ht="13.5" x14ac:dyDescent="0.25">
      <c r="A24" s="14">
        <v>2018</v>
      </c>
      <c r="B24" s="15">
        <f>+Expenditures!B24/1000000</f>
        <v>418.11111599999998</v>
      </c>
      <c r="C24" s="15">
        <f>+Expenditures!C24/1000000</f>
        <v>255.449095</v>
      </c>
      <c r="D24" s="16">
        <f>+Expenditures!D24/1000000</f>
        <v>673.56021099999998</v>
      </c>
      <c r="E24" s="15">
        <f>+Expenditures!E24/1000000</f>
        <v>222.91503499999999</v>
      </c>
      <c r="F24" s="15">
        <f>+Expenditures!F24/1000000</f>
        <v>44.831606000000001</v>
      </c>
      <c r="G24" s="15">
        <f>+Expenditures!G24/1000000</f>
        <v>267.74664100000001</v>
      </c>
      <c r="H24" s="15">
        <f>+Expenditures!H24/1000000</f>
        <v>941.30685200000005</v>
      </c>
      <c r="I24" s="17">
        <f>+Expenditures!I24</f>
        <v>0.28444140232392573</v>
      </c>
    </row>
    <row r="25" spans="1:9" ht="13.5" x14ac:dyDescent="0.25">
      <c r="A25" s="14">
        <v>2019</v>
      </c>
      <c r="B25" s="15">
        <f>+Expenditures!B25/1000000</f>
        <v>444.79178968590008</v>
      </c>
      <c r="C25" s="15">
        <f>+Expenditures!C25/1000000</f>
        <v>255.07428147410008</v>
      </c>
      <c r="D25" s="16">
        <f>+Expenditures!D25/1000000</f>
        <v>699.86607116000016</v>
      </c>
      <c r="E25" s="15">
        <f>+Expenditures!E25/1000000</f>
        <v>225.95114377000002</v>
      </c>
      <c r="F25" s="15">
        <f>+Expenditures!F25/1000000</f>
        <v>45.836243750000001</v>
      </c>
      <c r="G25" s="15">
        <f>+Expenditures!G25/1000000</f>
        <v>271.78738751999998</v>
      </c>
      <c r="H25" s="15">
        <f>+Expenditures!H25/1000000</f>
        <v>971.6534586800002</v>
      </c>
      <c r="I25" s="17">
        <f>+Expenditures!I25</f>
        <v>0.2797163794273172</v>
      </c>
    </row>
    <row r="26" spans="1:9" ht="13.5" x14ac:dyDescent="0.25">
      <c r="A26" s="14">
        <v>2019</v>
      </c>
      <c r="B26" s="15">
        <f>+Expenditures!B26/1000000</f>
        <v>450.68720300000001</v>
      </c>
      <c r="C26" s="15">
        <f>+Expenditures!C26/1000000</f>
        <v>268.92528600000003</v>
      </c>
      <c r="D26" s="16">
        <f>+Expenditures!D26/1000000</f>
        <v>719.61248899999998</v>
      </c>
      <c r="E26" s="15">
        <f>+Expenditures!E26/1000000</f>
        <v>235.051772</v>
      </c>
      <c r="F26" s="15">
        <f>+Expenditures!F26/1000000</f>
        <v>46.020397000000003</v>
      </c>
      <c r="G26" s="15">
        <f>+Expenditures!G26/1000000</f>
        <v>281.07216899999997</v>
      </c>
      <c r="H26" s="15">
        <f>+Expenditures!H26/1000000</f>
        <v>1000.684658</v>
      </c>
      <c r="I26" s="17">
        <f>+Expenditures!I26</f>
        <v>0.28087986235519963</v>
      </c>
    </row>
  </sheetData>
  <printOptions horizontalCentered="1" verticalCentered="1"/>
  <pageMargins left="0.3" right="0.3" top="0.3" bottom="0.3" header="0" footer="0"/>
  <pageSetup orientation="portrait" horizontalDpi="300" verticalDpi="300" r:id="rId1"/>
  <headerFooter alignWithMargins="0">
    <oddHeader>&amp;C&amp;"Palatino Linotype,Bold"&amp;14Local Department Expenditures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workbookViewId="0">
      <pane ySplit="1" topLeftCell="A17" activePane="bottomLeft" state="frozen"/>
      <selection pane="bottomLeft" activeCell="E26" sqref="E26:F26"/>
    </sheetView>
  </sheetViews>
  <sheetFormatPr defaultRowHeight="12.75" x14ac:dyDescent="0.2"/>
  <cols>
    <col min="1" max="1" width="9.140625" style="2"/>
    <col min="2" max="2" width="15.42578125" style="2" customWidth="1"/>
    <col min="3" max="3" width="13.5703125" style="2" customWidth="1"/>
    <col min="4" max="4" width="14" style="2" customWidth="1"/>
    <col min="5" max="5" width="14.5703125" style="2" customWidth="1"/>
    <col min="6" max="6" width="14.42578125" style="2" customWidth="1"/>
    <col min="7" max="7" width="14.7109375" style="2" customWidth="1"/>
    <col min="8" max="8" width="15.85546875" style="2" bestFit="1" customWidth="1"/>
    <col min="9" max="9" width="9.140625" style="2"/>
    <col min="10" max="10" width="15.85546875" style="2" bestFit="1" customWidth="1"/>
    <col min="11" max="16384" width="9.140625" style="2"/>
  </cols>
  <sheetData>
    <row r="1" spans="1:10" ht="52.5" customHeight="1" x14ac:dyDescent="0.2">
      <c r="A1" s="24" t="s">
        <v>5</v>
      </c>
      <c r="B1" s="24" t="s">
        <v>2</v>
      </c>
      <c r="C1" s="24" t="s">
        <v>3</v>
      </c>
      <c r="D1" s="24" t="s">
        <v>4</v>
      </c>
      <c r="E1" s="24" t="s">
        <v>1</v>
      </c>
      <c r="F1" s="25" t="s">
        <v>6</v>
      </c>
      <c r="G1" s="3" t="s">
        <v>7</v>
      </c>
      <c r="H1" s="3" t="s">
        <v>0</v>
      </c>
      <c r="I1" s="3" t="s">
        <v>8</v>
      </c>
    </row>
    <row r="2" spans="1:10" ht="12.75" customHeight="1" x14ac:dyDescent="0.2">
      <c r="A2" s="12">
        <v>1996</v>
      </c>
      <c r="B2" s="30">
        <v>200637511.59999999</v>
      </c>
      <c r="C2" s="30">
        <v>100068724.8</v>
      </c>
      <c r="D2" s="31">
        <f>B2+C2</f>
        <v>300706236.39999998</v>
      </c>
      <c r="E2" s="30">
        <v>86346274.420000002</v>
      </c>
      <c r="F2" s="32">
        <v>12626898.15</v>
      </c>
      <c r="G2" s="4">
        <f>E2+F2</f>
        <v>98973172.570000008</v>
      </c>
      <c r="H2" s="4">
        <f>D2+G2</f>
        <v>399679408.96999997</v>
      </c>
      <c r="I2" s="5">
        <f>G2/H2</f>
        <v>0.24763140244092224</v>
      </c>
    </row>
    <row r="3" spans="1:10" ht="17.100000000000001" customHeight="1" x14ac:dyDescent="0.2">
      <c r="A3" s="12">
        <v>1997</v>
      </c>
      <c r="B3" s="30">
        <v>236088871.40000001</v>
      </c>
      <c r="C3" s="30">
        <v>106907949.5</v>
      </c>
      <c r="D3" s="31">
        <f t="shared" ref="D3:D13" si="0">B3+C3</f>
        <v>342996820.89999998</v>
      </c>
      <c r="E3" s="30">
        <v>82713376.769999996</v>
      </c>
      <c r="F3" s="32">
        <v>24743122.690000001</v>
      </c>
      <c r="G3" s="4">
        <f t="shared" ref="G3:G10" si="1">E3+F3</f>
        <v>107456499.45999999</v>
      </c>
      <c r="H3" s="4">
        <f t="shared" ref="H3:H13" si="2">D3+G3</f>
        <v>450453320.35999995</v>
      </c>
      <c r="I3" s="5">
        <f t="shared" ref="I3:I13" si="3">G3/H3</f>
        <v>0.23855190893946862</v>
      </c>
    </row>
    <row r="4" spans="1:10" ht="17.100000000000001" customHeight="1" x14ac:dyDescent="0.2">
      <c r="A4" s="12">
        <v>1998</v>
      </c>
      <c r="B4" s="30">
        <v>260844963.90000001</v>
      </c>
      <c r="C4" s="30">
        <v>125332675</v>
      </c>
      <c r="D4" s="31">
        <f t="shared" si="0"/>
        <v>386177638.89999998</v>
      </c>
      <c r="E4" s="30">
        <v>84926247.150000006</v>
      </c>
      <c r="F4" s="32">
        <v>33775178.75</v>
      </c>
      <c r="G4" s="4">
        <f t="shared" si="1"/>
        <v>118701425.90000001</v>
      </c>
      <c r="H4" s="4">
        <f t="shared" si="2"/>
        <v>504879064.79999995</v>
      </c>
      <c r="I4" s="5">
        <f t="shared" si="3"/>
        <v>0.23510863130564097</v>
      </c>
    </row>
    <row r="5" spans="1:10" ht="17.100000000000001" customHeight="1" x14ac:dyDescent="0.2">
      <c r="A5" s="12">
        <v>1999</v>
      </c>
      <c r="B5" s="30">
        <v>296581475.80000001</v>
      </c>
      <c r="C5" s="30">
        <v>140907619.19999999</v>
      </c>
      <c r="D5" s="31">
        <f t="shared" si="0"/>
        <v>437489095</v>
      </c>
      <c r="E5" s="30">
        <v>81753812.920000002</v>
      </c>
      <c r="F5" s="32">
        <v>32600395.82</v>
      </c>
      <c r="G5" s="4">
        <f t="shared" si="1"/>
        <v>114354208.74000001</v>
      </c>
      <c r="H5" s="4">
        <f t="shared" si="2"/>
        <v>551843303.74000001</v>
      </c>
      <c r="I5" s="5">
        <f t="shared" si="3"/>
        <v>0.20722224581686288</v>
      </c>
    </row>
    <row r="6" spans="1:10" ht="17.100000000000001" customHeight="1" x14ac:dyDescent="0.2">
      <c r="A6" s="12">
        <v>2000</v>
      </c>
      <c r="B6" s="30">
        <v>321167802.75999999</v>
      </c>
      <c r="C6" s="30">
        <v>149056428.16999999</v>
      </c>
      <c r="D6" s="31">
        <f t="shared" si="0"/>
        <v>470224230.92999995</v>
      </c>
      <c r="E6" s="30">
        <v>90078798.950000003</v>
      </c>
      <c r="F6" s="32">
        <v>42377445.640000001</v>
      </c>
      <c r="G6" s="4">
        <f t="shared" si="1"/>
        <v>132456244.59</v>
      </c>
      <c r="H6" s="4">
        <f t="shared" si="2"/>
        <v>602680475.51999998</v>
      </c>
      <c r="I6" s="5">
        <f t="shared" si="3"/>
        <v>0.21977855591839965</v>
      </c>
      <c r="J6" s="3"/>
    </row>
    <row r="7" spans="1:10" ht="17.100000000000001" customHeight="1" x14ac:dyDescent="0.2">
      <c r="A7" s="12">
        <v>2001</v>
      </c>
      <c r="B7" s="30">
        <v>327867745.79000002</v>
      </c>
      <c r="C7" s="30">
        <v>152078196.72999999</v>
      </c>
      <c r="D7" s="31">
        <f t="shared" si="0"/>
        <v>479945942.51999998</v>
      </c>
      <c r="E7" s="30">
        <v>88872458.890000001</v>
      </c>
      <c r="F7" s="32">
        <v>48060974.619999997</v>
      </c>
      <c r="G7" s="4">
        <f t="shared" si="1"/>
        <v>136933433.50999999</v>
      </c>
      <c r="H7" s="4">
        <f t="shared" si="2"/>
        <v>616879376.02999997</v>
      </c>
      <c r="I7" s="5">
        <f t="shared" si="3"/>
        <v>0.22197764884157947</v>
      </c>
    </row>
    <row r="8" spans="1:10" ht="17.100000000000001" customHeight="1" x14ac:dyDescent="0.2">
      <c r="A8" s="12">
        <v>2002</v>
      </c>
      <c r="B8" s="30">
        <v>355638350</v>
      </c>
      <c r="C8" s="30">
        <v>162364143</v>
      </c>
      <c r="D8" s="31">
        <f t="shared" si="0"/>
        <v>518002493</v>
      </c>
      <c r="E8" s="30">
        <v>98074219</v>
      </c>
      <c r="F8" s="32">
        <v>55442002</v>
      </c>
      <c r="G8" s="4">
        <f t="shared" si="1"/>
        <v>153516221</v>
      </c>
      <c r="H8" s="4">
        <f t="shared" si="2"/>
        <v>671518714</v>
      </c>
      <c r="I8" s="5">
        <f t="shared" si="3"/>
        <v>0.22861048813600152</v>
      </c>
    </row>
    <row r="9" spans="1:10" ht="17.100000000000001" customHeight="1" x14ac:dyDescent="0.2">
      <c r="A9" s="12">
        <v>2003</v>
      </c>
      <c r="B9" s="30">
        <v>372967859.33999997</v>
      </c>
      <c r="C9" s="30">
        <v>171371370.81999999</v>
      </c>
      <c r="D9" s="31">
        <f t="shared" si="0"/>
        <v>544339230.15999997</v>
      </c>
      <c r="E9" s="30">
        <v>102580554.73999999</v>
      </c>
      <c r="F9" s="32">
        <v>61899639.579999998</v>
      </c>
      <c r="G9" s="4">
        <f t="shared" si="1"/>
        <v>164480194.31999999</v>
      </c>
      <c r="H9" s="4">
        <f t="shared" si="2"/>
        <v>708819424.48000002</v>
      </c>
      <c r="I9" s="5">
        <f t="shared" si="3"/>
        <v>0.23204809100803775</v>
      </c>
    </row>
    <row r="10" spans="1:10" ht="17.100000000000001" customHeight="1" x14ac:dyDescent="0.2">
      <c r="A10" s="12">
        <v>2004</v>
      </c>
      <c r="B10" s="30">
        <v>402184534.17000002</v>
      </c>
      <c r="C10" s="30">
        <v>166588359.91</v>
      </c>
      <c r="D10" s="31">
        <f t="shared" si="0"/>
        <v>568772894.08000004</v>
      </c>
      <c r="E10" s="30">
        <v>133819145.98</v>
      </c>
      <c r="F10" s="32">
        <v>32606545.07</v>
      </c>
      <c r="G10" s="4">
        <f t="shared" si="1"/>
        <v>166425691.05000001</v>
      </c>
      <c r="H10" s="4">
        <f t="shared" si="2"/>
        <v>735198585.13000011</v>
      </c>
      <c r="I10" s="5">
        <f t="shared" si="3"/>
        <v>0.22636835056010357</v>
      </c>
    </row>
    <row r="11" spans="1:10" ht="17.100000000000001" customHeight="1" x14ac:dyDescent="0.2">
      <c r="A11" s="12">
        <v>2005</v>
      </c>
      <c r="B11" s="30">
        <v>428080267.10000002</v>
      </c>
      <c r="C11" s="30">
        <v>178260446.36000001</v>
      </c>
      <c r="D11" s="31">
        <f>B11+C11</f>
        <v>606340713.46000004</v>
      </c>
      <c r="E11" s="30">
        <v>156482730.27000001</v>
      </c>
      <c r="F11" s="32">
        <v>28851435.739999998</v>
      </c>
      <c r="G11" s="4">
        <f t="shared" ref="G11:G16" si="4">E11+F11</f>
        <v>185334166.01000002</v>
      </c>
      <c r="H11" s="4">
        <f>D11+G11</f>
        <v>791674879.47000003</v>
      </c>
      <c r="I11" s="5">
        <f>G11/H11</f>
        <v>0.2341038863505118</v>
      </c>
    </row>
    <row r="12" spans="1:10" ht="17.100000000000001" customHeight="1" x14ac:dyDescent="0.2">
      <c r="A12" s="12">
        <v>2006</v>
      </c>
      <c r="B12" s="30">
        <v>439648002.41000003</v>
      </c>
      <c r="C12" s="30">
        <v>196437714.59999999</v>
      </c>
      <c r="D12" s="31">
        <f t="shared" si="0"/>
        <v>636085717.00999999</v>
      </c>
      <c r="E12" s="30">
        <v>175561085.87</v>
      </c>
      <c r="F12" s="32">
        <v>23424672.079999998</v>
      </c>
      <c r="G12" s="4">
        <f t="shared" si="4"/>
        <v>198985757.94999999</v>
      </c>
      <c r="H12" s="4">
        <f t="shared" si="2"/>
        <v>835071474.96000004</v>
      </c>
      <c r="I12" s="5">
        <f t="shared" si="3"/>
        <v>0.23828589996985758</v>
      </c>
    </row>
    <row r="13" spans="1:10" ht="17.100000000000001" customHeight="1" x14ac:dyDescent="0.2">
      <c r="A13" s="12">
        <v>2007</v>
      </c>
      <c r="B13" s="30">
        <v>447729421.81</v>
      </c>
      <c r="C13" s="30">
        <v>202523488.15000001</v>
      </c>
      <c r="D13" s="31">
        <f t="shared" si="0"/>
        <v>650252909.96000004</v>
      </c>
      <c r="E13" s="30">
        <v>190507204.59999999</v>
      </c>
      <c r="F13" s="32">
        <v>26798454.27</v>
      </c>
      <c r="G13" s="4">
        <f t="shared" si="4"/>
        <v>217305658.87</v>
      </c>
      <c r="H13" s="4">
        <f t="shared" si="2"/>
        <v>867558568.83000004</v>
      </c>
      <c r="I13" s="5">
        <f t="shared" si="3"/>
        <v>0.25047952573745086</v>
      </c>
    </row>
    <row r="14" spans="1:10" ht="17.100000000000001" customHeight="1" x14ac:dyDescent="0.2">
      <c r="A14" s="12">
        <v>2008</v>
      </c>
      <c r="B14" s="30">
        <v>402993191</v>
      </c>
      <c r="C14" s="30">
        <v>266816907</v>
      </c>
      <c r="D14" s="31">
        <f t="shared" ref="D14:D19" si="5">B14+C14</f>
        <v>669810098</v>
      </c>
      <c r="E14" s="30">
        <v>201924596.34999999</v>
      </c>
      <c r="F14" s="32">
        <v>24897164.920000002</v>
      </c>
      <c r="G14" s="4">
        <f t="shared" si="4"/>
        <v>226821761.26999998</v>
      </c>
      <c r="H14" s="4">
        <f t="shared" ref="H14:H19" si="6">D14+G14</f>
        <v>896631859.26999998</v>
      </c>
      <c r="I14" s="5">
        <f t="shared" ref="I14:I19" si="7">G14/H14</f>
        <v>0.25297089203886725</v>
      </c>
    </row>
    <row r="15" spans="1:10" ht="17.100000000000001" customHeight="1" x14ac:dyDescent="0.2">
      <c r="A15" s="12">
        <v>2009</v>
      </c>
      <c r="B15" s="30">
        <v>415943718.89999998</v>
      </c>
      <c r="C15" s="30">
        <v>266208478.28</v>
      </c>
      <c r="D15" s="31">
        <f t="shared" si="5"/>
        <v>682152197.17999995</v>
      </c>
      <c r="E15" s="30">
        <v>209266384.34</v>
      </c>
      <c r="F15" s="32">
        <v>30975479.710000001</v>
      </c>
      <c r="G15" s="4">
        <f t="shared" si="4"/>
        <v>240241864.05000001</v>
      </c>
      <c r="H15" s="4">
        <f t="shared" si="6"/>
        <v>922394061.23000002</v>
      </c>
      <c r="I15" s="5">
        <f t="shared" si="7"/>
        <v>0.26045469517620345</v>
      </c>
    </row>
    <row r="16" spans="1:10" ht="17.100000000000001" customHeight="1" x14ac:dyDescent="0.2">
      <c r="A16" s="12">
        <v>2010</v>
      </c>
      <c r="B16" s="30">
        <v>418536324</v>
      </c>
      <c r="C16" s="30">
        <v>262227762</v>
      </c>
      <c r="D16" s="31">
        <f t="shared" si="5"/>
        <v>680764086</v>
      </c>
      <c r="E16" s="30">
        <v>205765175</v>
      </c>
      <c r="F16" s="32">
        <v>25361771</v>
      </c>
      <c r="G16" s="4">
        <f t="shared" si="4"/>
        <v>231126946</v>
      </c>
      <c r="H16" s="4">
        <f t="shared" si="6"/>
        <v>911891032</v>
      </c>
      <c r="I16" s="5">
        <f t="shared" si="7"/>
        <v>0.2534589527578554</v>
      </c>
    </row>
    <row r="17" spans="1:11" ht="17.100000000000001" customHeight="1" x14ac:dyDescent="0.2">
      <c r="A17" s="12">
        <v>2011</v>
      </c>
      <c r="B17" s="30">
        <v>423563951.26999998</v>
      </c>
      <c r="C17" s="30">
        <v>256471984.24000001</v>
      </c>
      <c r="D17" s="31">
        <f t="shared" si="5"/>
        <v>680035935.50999999</v>
      </c>
      <c r="E17" s="30">
        <v>211069498.31</v>
      </c>
      <c r="F17" s="30">
        <v>20019456.440000001</v>
      </c>
      <c r="G17" s="4">
        <f t="shared" ref="G17:G22" si="8">E17+F17</f>
        <v>231088954.75</v>
      </c>
      <c r="H17" s="4">
        <f t="shared" si="6"/>
        <v>911124890.25999999</v>
      </c>
      <c r="I17" s="5">
        <f t="shared" si="7"/>
        <v>0.2536303828600886</v>
      </c>
    </row>
    <row r="18" spans="1:11" ht="17.100000000000001" customHeight="1" x14ac:dyDescent="0.2">
      <c r="A18" s="12">
        <v>2012</v>
      </c>
      <c r="B18" s="30">
        <v>397015163</v>
      </c>
      <c r="C18" s="30">
        <v>240922513</v>
      </c>
      <c r="D18" s="31">
        <f t="shared" si="5"/>
        <v>637937676</v>
      </c>
      <c r="E18" s="30">
        <v>217494678</v>
      </c>
      <c r="F18" s="30">
        <v>30444711</v>
      </c>
      <c r="G18" s="4">
        <f t="shared" si="8"/>
        <v>247939389</v>
      </c>
      <c r="H18" s="4">
        <f t="shared" si="6"/>
        <v>885877065</v>
      </c>
      <c r="I18" s="5">
        <f t="shared" si="7"/>
        <v>0.27988013099763454</v>
      </c>
      <c r="J18" s="4"/>
      <c r="K18" s="10"/>
    </row>
    <row r="19" spans="1:11" ht="17.100000000000001" customHeight="1" x14ac:dyDescent="0.2">
      <c r="A19" s="12">
        <v>2013</v>
      </c>
      <c r="B19" s="30">
        <v>344614904</v>
      </c>
      <c r="C19" s="30">
        <v>223334958</v>
      </c>
      <c r="D19" s="31">
        <f t="shared" si="5"/>
        <v>567949862</v>
      </c>
      <c r="E19" s="30">
        <v>221598089</v>
      </c>
      <c r="F19" s="30">
        <v>21779115</v>
      </c>
      <c r="G19" s="4">
        <f t="shared" si="8"/>
        <v>243377204</v>
      </c>
      <c r="H19" s="4">
        <f t="shared" si="6"/>
        <v>811327066</v>
      </c>
      <c r="I19" s="5">
        <f t="shared" si="7"/>
        <v>0.29997422026100629</v>
      </c>
      <c r="J19" s="4"/>
      <c r="K19" s="10"/>
    </row>
    <row r="20" spans="1:11" ht="17.100000000000001" customHeight="1" x14ac:dyDescent="0.2">
      <c r="A20" s="12">
        <v>2014</v>
      </c>
      <c r="B20" s="30">
        <v>354017447.25</v>
      </c>
      <c r="C20" s="30">
        <v>236875679.63000005</v>
      </c>
      <c r="D20" s="31">
        <f t="shared" ref="D20" si="9">B20+C20</f>
        <v>590893126.88000011</v>
      </c>
      <c r="E20" s="30">
        <v>209563675.95999998</v>
      </c>
      <c r="F20" s="30">
        <v>46060745</v>
      </c>
      <c r="G20" s="4">
        <f t="shared" si="8"/>
        <v>255624420.95999998</v>
      </c>
      <c r="H20" s="4">
        <f t="shared" ref="H20" si="10">D20+G20</f>
        <v>846517547.84000015</v>
      </c>
      <c r="I20" s="5">
        <f t="shared" ref="I20" si="11">G20/H20</f>
        <v>0.30197179209368902</v>
      </c>
      <c r="J20" s="4"/>
      <c r="K20" s="10"/>
    </row>
    <row r="21" spans="1:11" ht="17.100000000000001" customHeight="1" x14ac:dyDescent="0.2">
      <c r="A21" s="12">
        <v>2015</v>
      </c>
      <c r="B21" s="30">
        <v>371477030.52999997</v>
      </c>
      <c r="C21" s="30">
        <v>236659941.97</v>
      </c>
      <c r="D21" s="31">
        <f t="shared" ref="D21" si="12">B21+C21</f>
        <v>608136972.5</v>
      </c>
      <c r="E21" s="30">
        <v>211518606.18000001</v>
      </c>
      <c r="F21" s="30">
        <v>50091727.829999998</v>
      </c>
      <c r="G21" s="4">
        <f t="shared" si="8"/>
        <v>261610334.00999999</v>
      </c>
      <c r="H21" s="4">
        <f t="shared" ref="H21" si="13">D21+G21</f>
        <v>869747306.50999999</v>
      </c>
      <c r="I21" s="5">
        <f t="shared" ref="I21" si="14">G21/H21</f>
        <v>0.30078889816831195</v>
      </c>
      <c r="J21" s="4"/>
      <c r="K21" s="10"/>
    </row>
    <row r="22" spans="1:11" ht="17.100000000000001" customHeight="1" x14ac:dyDescent="0.2">
      <c r="A22" s="12">
        <v>2016</v>
      </c>
      <c r="B22" s="30">
        <v>389536875</v>
      </c>
      <c r="C22" s="30">
        <v>244402797</v>
      </c>
      <c r="D22" s="31">
        <f t="shared" ref="D22" si="15">B22+C22</f>
        <v>633939672</v>
      </c>
      <c r="E22" s="30">
        <v>214289674</v>
      </c>
      <c r="F22" s="30">
        <f>15398538+33291724</f>
        <v>48690262</v>
      </c>
      <c r="G22" s="4">
        <f t="shared" si="8"/>
        <v>262979936</v>
      </c>
      <c r="H22" s="4">
        <f t="shared" ref="H22" si="16">D22+G22</f>
        <v>896919608</v>
      </c>
      <c r="I22" s="5">
        <f t="shared" ref="I22" si="17">G22/H22</f>
        <v>0.29320346400543851</v>
      </c>
      <c r="J22" s="4"/>
      <c r="K22" s="10"/>
    </row>
    <row r="23" spans="1:11" ht="17.100000000000001" customHeight="1" x14ac:dyDescent="0.2">
      <c r="A23" s="12">
        <v>2017</v>
      </c>
      <c r="B23" s="30">
        <v>407917380.54000002</v>
      </c>
      <c r="C23" s="30">
        <v>251507993.84</v>
      </c>
      <c r="D23" s="31">
        <f t="shared" ref="D23" si="18">B23+C23</f>
        <v>659425374.38</v>
      </c>
      <c r="E23" s="30">
        <v>212933024.83000001</v>
      </c>
      <c r="F23" s="30">
        <v>46010678.629999995</v>
      </c>
      <c r="G23" s="4">
        <f t="shared" ref="G23" si="19">E23+F23</f>
        <v>258943703.46000001</v>
      </c>
      <c r="H23" s="4">
        <f t="shared" ref="H23" si="20">D23+G23</f>
        <v>918369077.84000003</v>
      </c>
      <c r="I23" s="5">
        <f t="shared" ref="I23" si="21">G23/H23</f>
        <v>0.28196039011791907</v>
      </c>
      <c r="J23" s="4"/>
      <c r="K23" s="10"/>
    </row>
    <row r="24" spans="1:11" ht="17.100000000000001" customHeight="1" x14ac:dyDescent="0.2">
      <c r="A24" s="12">
        <v>2018</v>
      </c>
      <c r="B24" s="30">
        <v>418111116</v>
      </c>
      <c r="C24" s="30">
        <v>255449095</v>
      </c>
      <c r="D24" s="31">
        <f t="shared" ref="D24" si="22">B24+C24</f>
        <v>673560211</v>
      </c>
      <c r="E24" s="30">
        <v>222915035</v>
      </c>
      <c r="F24" s="30">
        <f>32899025+11932581</f>
        <v>44831606</v>
      </c>
      <c r="G24" s="4">
        <f t="shared" ref="G24" si="23">E24+F24</f>
        <v>267746641</v>
      </c>
      <c r="H24" s="4">
        <f t="shared" ref="H24" si="24">D24+G24</f>
        <v>941306852</v>
      </c>
      <c r="I24" s="5">
        <f t="shared" ref="I24" si="25">G24/H24</f>
        <v>0.28444140232392573</v>
      </c>
      <c r="J24" s="4"/>
      <c r="K24" s="10"/>
    </row>
    <row r="25" spans="1:11" ht="17.100000000000001" customHeight="1" x14ac:dyDescent="0.2">
      <c r="A25" s="12">
        <v>2019</v>
      </c>
      <c r="B25" s="30">
        <v>444791789.68590009</v>
      </c>
      <c r="C25" s="30">
        <v>255074281.47410008</v>
      </c>
      <c r="D25" s="31">
        <f t="shared" ref="D25" si="26">B25+C25</f>
        <v>699866071.16000021</v>
      </c>
      <c r="E25" s="30">
        <v>225951143.77000001</v>
      </c>
      <c r="F25" s="30">
        <f>12311987.75+33524256</f>
        <v>45836243.75</v>
      </c>
      <c r="G25" s="4">
        <f t="shared" ref="G25" si="27">E25+F25</f>
        <v>271787387.51999998</v>
      </c>
      <c r="H25" s="4">
        <f t="shared" ref="H25" si="28">D25+G25</f>
        <v>971653458.68000019</v>
      </c>
      <c r="I25" s="5">
        <f t="shared" ref="I25" si="29">G25/H25</f>
        <v>0.2797163794273172</v>
      </c>
      <c r="J25" s="4"/>
      <c r="K25" s="10"/>
    </row>
    <row r="26" spans="1:11" ht="17.100000000000001" customHeight="1" x14ac:dyDescent="0.2">
      <c r="A26" s="12">
        <v>2020</v>
      </c>
      <c r="B26" s="49">
        <v>450687203</v>
      </c>
      <c r="C26" s="49">
        <v>268925286</v>
      </c>
      <c r="D26" s="31">
        <f t="shared" ref="D26" si="30">B26+C26</f>
        <v>719612489</v>
      </c>
      <c r="E26" s="49">
        <v>235051772</v>
      </c>
      <c r="F26" s="49">
        <f>13213308+32807089</f>
        <v>46020397</v>
      </c>
      <c r="G26" s="4">
        <f t="shared" ref="G26" si="31">E26+F26</f>
        <v>281072169</v>
      </c>
      <c r="H26" s="4">
        <f t="shared" ref="H26" si="32">D26+G26</f>
        <v>1000684658</v>
      </c>
      <c r="I26" s="5">
        <f t="shared" ref="I26" si="33">G26/H26</f>
        <v>0.28087986235519963</v>
      </c>
      <c r="J26" s="4"/>
      <c r="K26" s="10"/>
    </row>
    <row r="27" spans="1:11" x14ac:dyDescent="0.2">
      <c r="A27" s="12"/>
      <c r="B27" s="30"/>
      <c r="C27" s="30"/>
      <c r="D27" s="31"/>
      <c r="E27" s="30"/>
      <c r="F27" s="32"/>
      <c r="G27" s="4"/>
      <c r="H27" s="4"/>
      <c r="I27" s="5"/>
      <c r="J27" s="4"/>
    </row>
    <row r="28" spans="1:11" ht="17.100000000000001" customHeight="1" x14ac:dyDescent="0.25">
      <c r="A28" s="12"/>
      <c r="B28" s="39" t="s">
        <v>29</v>
      </c>
      <c r="C28" s="30"/>
      <c r="D28" s="31"/>
      <c r="E28" s="30"/>
      <c r="F28" s="32"/>
      <c r="G28" s="4"/>
      <c r="H28" s="4"/>
      <c r="I28" s="5"/>
      <c r="J28" s="9"/>
    </row>
    <row r="29" spans="1:11" ht="13.5" x14ac:dyDescent="0.25">
      <c r="A29" s="11"/>
      <c r="B29" s="39" t="s">
        <v>30</v>
      </c>
      <c r="C29" s="11"/>
      <c r="D29" s="11"/>
      <c r="E29" s="11"/>
      <c r="F29" s="11"/>
      <c r="J29" s="9"/>
    </row>
    <row r="30" spans="1:11" ht="13.5" x14ac:dyDescent="0.25">
      <c r="A30" s="11"/>
      <c r="B30" s="39" t="s">
        <v>31</v>
      </c>
      <c r="C30" s="11"/>
      <c r="D30" s="11"/>
      <c r="E30" s="11"/>
      <c r="F30" s="11"/>
    </row>
    <row r="31" spans="1:11" s="8" customFormat="1" x14ac:dyDescent="0.25">
      <c r="A31" s="45"/>
      <c r="B31" s="44" t="s">
        <v>36</v>
      </c>
      <c r="C31" s="45"/>
      <c r="D31" s="45"/>
      <c r="E31" s="45"/>
      <c r="F31" s="45"/>
    </row>
    <row r="32" spans="1:11" ht="15" customHeight="1" x14ac:dyDescent="0.2">
      <c r="A32" s="11"/>
      <c r="B32" s="11"/>
      <c r="C32" s="11"/>
      <c r="D32" s="11"/>
      <c r="E32" s="11"/>
      <c r="F32" s="11"/>
    </row>
    <row r="33" spans="1:6" ht="15" customHeight="1" x14ac:dyDescent="0.2">
      <c r="A33" s="11"/>
      <c r="C33" s="11"/>
      <c r="D33" s="11"/>
      <c r="E33" s="11"/>
      <c r="F33" s="11"/>
    </row>
    <row r="34" spans="1:6" ht="20.100000000000001" customHeight="1" x14ac:dyDescent="0.2">
      <c r="A34" s="11"/>
      <c r="C34" s="11"/>
      <c r="D34" s="11"/>
      <c r="E34" s="11"/>
      <c r="F34" s="11"/>
    </row>
    <row r="35" spans="1:6" ht="15" customHeight="1" x14ac:dyDescent="0.2">
      <c r="A35" s="11"/>
      <c r="C35" s="11"/>
      <c r="D35" s="11"/>
      <c r="E35" s="11"/>
      <c r="F35" s="11"/>
    </row>
    <row r="36" spans="1:6" ht="15" customHeight="1" x14ac:dyDescent="0.2">
      <c r="A36" s="11"/>
      <c r="C36" s="11"/>
      <c r="D36" s="11"/>
      <c r="E36" s="11"/>
      <c r="F36" s="11"/>
    </row>
    <row r="37" spans="1:6" ht="12.75" customHeight="1" x14ac:dyDescent="0.2">
      <c r="A37" s="11"/>
      <c r="B37" s="11"/>
      <c r="C37" s="11"/>
      <c r="D37" s="11"/>
      <c r="E37" s="11"/>
      <c r="F37" s="11"/>
    </row>
    <row r="38" spans="1:6" x14ac:dyDescent="0.2">
      <c r="A38" s="11"/>
      <c r="B38" s="11"/>
      <c r="C38" s="11"/>
      <c r="D38" s="11"/>
      <c r="E38" s="11"/>
      <c r="F38" s="11"/>
    </row>
    <row r="39" spans="1:6" ht="15" customHeight="1" x14ac:dyDescent="0.2">
      <c r="A39" s="11"/>
      <c r="B39" s="11"/>
      <c r="C39" s="11"/>
      <c r="D39" s="11"/>
      <c r="E39" s="11"/>
      <c r="F39" s="11"/>
    </row>
    <row r="40" spans="1:6" ht="15" customHeight="1" x14ac:dyDescent="0.2">
      <c r="A40" s="11"/>
      <c r="B40" s="11"/>
      <c r="C40" s="11"/>
      <c r="D40" s="11"/>
      <c r="E40" s="11"/>
      <c r="F40" s="11"/>
    </row>
    <row r="41" spans="1:6" ht="15" customHeight="1" x14ac:dyDescent="0.2">
      <c r="A41" s="11"/>
      <c r="B41" s="11"/>
      <c r="C41" s="11"/>
      <c r="D41" s="11"/>
      <c r="E41" s="11"/>
      <c r="F41" s="11"/>
    </row>
    <row r="42" spans="1:6" ht="15" customHeight="1" x14ac:dyDescent="0.2">
      <c r="A42" s="11"/>
      <c r="B42" s="11"/>
      <c r="C42" s="11"/>
      <c r="D42" s="11"/>
      <c r="E42" s="11"/>
      <c r="F42" s="11"/>
    </row>
    <row r="43" spans="1:6" ht="15" customHeight="1" x14ac:dyDescent="0.2">
      <c r="A43" s="11"/>
      <c r="B43" s="11"/>
      <c r="C43" s="11"/>
      <c r="D43" s="11"/>
      <c r="E43" s="11"/>
      <c r="F43" s="11"/>
    </row>
    <row r="44" spans="1:6" ht="15" customHeight="1" x14ac:dyDescent="0.2">
      <c r="A44" s="11"/>
      <c r="B44" s="11"/>
      <c r="C44" s="11"/>
      <c r="D44" s="11"/>
      <c r="E44" s="11"/>
      <c r="F44" s="11"/>
    </row>
    <row r="45" spans="1:6" ht="15" customHeight="1" x14ac:dyDescent="0.2">
      <c r="A45" s="11"/>
      <c r="B45" s="11"/>
      <c r="C45" s="11"/>
      <c r="D45" s="11"/>
      <c r="E45" s="11"/>
      <c r="F45" s="11"/>
    </row>
    <row r="46" spans="1:6" ht="15" customHeight="1" x14ac:dyDescent="0.2">
      <c r="A46" s="11"/>
      <c r="B46" s="11"/>
      <c r="C46" s="11"/>
      <c r="D46" s="11"/>
      <c r="E46" s="11"/>
      <c r="F46" s="11"/>
    </row>
    <row r="47" spans="1:6" ht="15" customHeight="1" x14ac:dyDescent="0.2">
      <c r="A47" s="11"/>
      <c r="B47" s="11"/>
      <c r="C47" s="11"/>
      <c r="D47" s="11"/>
      <c r="E47" s="11"/>
      <c r="F47" s="11"/>
    </row>
    <row r="48" spans="1:6" ht="15" customHeight="1" x14ac:dyDescent="0.2">
      <c r="A48" s="11"/>
      <c r="B48" s="11"/>
      <c r="C48" s="11"/>
      <c r="D48" s="11"/>
      <c r="E48" s="11"/>
      <c r="F48" s="11"/>
    </row>
    <row r="49" spans="1:6" ht="15" customHeight="1" x14ac:dyDescent="0.2">
      <c r="A49" s="11"/>
      <c r="B49" s="11"/>
      <c r="C49" s="11"/>
      <c r="D49" s="11"/>
      <c r="E49" s="11"/>
      <c r="F49" s="11"/>
    </row>
    <row r="50" spans="1:6" x14ac:dyDescent="0.2">
      <c r="A50" s="11"/>
      <c r="B50" s="11"/>
      <c r="C50" s="11"/>
      <c r="D50" s="11"/>
      <c r="E50" s="11"/>
      <c r="F50" s="11"/>
    </row>
    <row r="51" spans="1:6" x14ac:dyDescent="0.2">
      <c r="A51" s="11"/>
      <c r="B51" s="11"/>
      <c r="C51" s="11"/>
      <c r="D51" s="11"/>
      <c r="E51" s="11"/>
      <c r="F51" s="11"/>
    </row>
    <row r="52" spans="1:6" x14ac:dyDescent="0.2">
      <c r="A52" s="11"/>
      <c r="B52" s="11"/>
      <c r="C52" s="11"/>
      <c r="D52" s="11"/>
      <c r="E52" s="11"/>
      <c r="F52" s="11"/>
    </row>
    <row r="53" spans="1:6" x14ac:dyDescent="0.2">
      <c r="A53" s="11"/>
      <c r="B53" s="11"/>
      <c r="C53" s="11"/>
      <c r="D53" s="11"/>
      <c r="E53" s="11"/>
      <c r="F53" s="11"/>
    </row>
    <row r="54" spans="1:6" x14ac:dyDescent="0.2">
      <c r="A54" s="11"/>
      <c r="B54" s="11"/>
      <c r="C54" s="11"/>
      <c r="D54" s="11"/>
      <c r="E54" s="11"/>
      <c r="F54" s="11"/>
    </row>
    <row r="55" spans="1:6" x14ac:dyDescent="0.2">
      <c r="A55" s="11"/>
      <c r="B55" s="11"/>
      <c r="C55" s="11"/>
      <c r="D55" s="11"/>
      <c r="E55" s="11"/>
      <c r="F55" s="11"/>
    </row>
    <row r="56" spans="1:6" x14ac:dyDescent="0.2">
      <c r="A56" s="11"/>
      <c r="B56" s="11"/>
      <c r="C56" s="11"/>
      <c r="D56" s="11"/>
      <c r="E56" s="11"/>
      <c r="F56" s="11"/>
    </row>
    <row r="57" spans="1:6" x14ac:dyDescent="0.2">
      <c r="A57" s="11"/>
      <c r="B57" s="11"/>
      <c r="C57" s="11"/>
      <c r="D57" s="11"/>
      <c r="E57" s="11"/>
      <c r="F57" s="11"/>
    </row>
    <row r="58" spans="1:6" x14ac:dyDescent="0.2">
      <c r="A58" s="11"/>
      <c r="B58" s="11"/>
      <c r="C58" s="11"/>
      <c r="D58" s="11"/>
      <c r="E58" s="11"/>
      <c r="F58" s="11"/>
    </row>
    <row r="59" spans="1:6" x14ac:dyDescent="0.2">
      <c r="A59" s="11"/>
      <c r="B59" s="11"/>
      <c r="C59" s="11"/>
      <c r="D59" s="11"/>
      <c r="E59" s="11"/>
      <c r="F59" s="11"/>
    </row>
    <row r="60" spans="1:6" x14ac:dyDescent="0.2">
      <c r="A60" s="11"/>
      <c r="B60" s="11"/>
      <c r="C60" s="11"/>
      <c r="D60" s="11"/>
      <c r="E60" s="11"/>
      <c r="F60" s="11"/>
    </row>
    <row r="61" spans="1:6" x14ac:dyDescent="0.2">
      <c r="A61" s="11"/>
      <c r="B61" s="11"/>
      <c r="C61" s="11"/>
      <c r="D61" s="11"/>
      <c r="E61" s="11"/>
      <c r="F61" s="11"/>
    </row>
    <row r="62" spans="1:6" x14ac:dyDescent="0.2">
      <c r="A62" s="11"/>
      <c r="B62" s="11"/>
      <c r="C62" s="11"/>
      <c r="D62" s="11"/>
      <c r="E62" s="11"/>
      <c r="F62" s="11"/>
    </row>
    <row r="63" spans="1:6" x14ac:dyDescent="0.2">
      <c r="A63" s="11"/>
      <c r="B63" s="11"/>
      <c r="C63" s="11"/>
      <c r="D63" s="11"/>
      <c r="E63" s="11"/>
      <c r="F63" s="11"/>
    </row>
    <row r="64" spans="1:6" x14ac:dyDescent="0.2">
      <c r="A64" s="11"/>
      <c r="B64" s="11"/>
      <c r="C64" s="11"/>
      <c r="D64" s="11"/>
      <c r="E64" s="11"/>
      <c r="F64" s="11"/>
    </row>
    <row r="65" spans="1:6" x14ac:dyDescent="0.2">
      <c r="A65" s="11"/>
      <c r="B65" s="11"/>
      <c r="C65" s="11"/>
      <c r="D65" s="11"/>
      <c r="E65" s="11"/>
      <c r="F65" s="11"/>
    </row>
    <row r="66" spans="1:6" x14ac:dyDescent="0.2">
      <c r="A66" s="11"/>
      <c r="B66" s="11"/>
      <c r="C66" s="11"/>
      <c r="D66" s="11"/>
      <c r="E66" s="11"/>
      <c r="F66" s="11"/>
    </row>
    <row r="67" spans="1:6" x14ac:dyDescent="0.2">
      <c r="A67" s="11"/>
      <c r="B67" s="11"/>
      <c r="C67" s="11"/>
      <c r="D67" s="11"/>
      <c r="E67" s="11"/>
      <c r="F67" s="11"/>
    </row>
    <row r="68" spans="1:6" x14ac:dyDescent="0.2">
      <c r="A68" s="11"/>
      <c r="B68" s="11"/>
      <c r="C68" s="11"/>
      <c r="D68" s="11"/>
      <c r="E68" s="11"/>
      <c r="F68" s="11"/>
    </row>
    <row r="69" spans="1:6" x14ac:dyDescent="0.2">
      <c r="A69" s="11"/>
      <c r="B69" s="11"/>
      <c r="C69" s="11"/>
      <c r="D69" s="11"/>
      <c r="E69" s="11"/>
      <c r="F69" s="11"/>
    </row>
    <row r="70" spans="1:6" x14ac:dyDescent="0.2">
      <c r="A70" s="11"/>
      <c r="B70" s="11"/>
      <c r="C70" s="11"/>
      <c r="D70" s="11"/>
      <c r="E70" s="11"/>
      <c r="F70" s="11"/>
    </row>
    <row r="71" spans="1:6" x14ac:dyDescent="0.2">
      <c r="A71" s="11"/>
      <c r="B71" s="11"/>
      <c r="C71" s="11"/>
      <c r="D71" s="11"/>
      <c r="E71" s="11"/>
      <c r="F71" s="11"/>
    </row>
    <row r="72" spans="1:6" x14ac:dyDescent="0.2">
      <c r="A72" s="11"/>
      <c r="B72" s="11"/>
      <c r="C72" s="11"/>
      <c r="D72" s="11"/>
      <c r="E72" s="11"/>
      <c r="F72" s="11"/>
    </row>
    <row r="73" spans="1:6" x14ac:dyDescent="0.2">
      <c r="A73" s="11"/>
      <c r="B73" s="11"/>
      <c r="C73" s="11"/>
      <c r="D73" s="11"/>
      <c r="E73" s="11"/>
      <c r="F73" s="11"/>
    </row>
    <row r="74" spans="1:6" x14ac:dyDescent="0.2">
      <c r="A74" s="11"/>
      <c r="B74" s="11"/>
      <c r="C74" s="11"/>
      <c r="D74" s="11"/>
      <c r="E74" s="11"/>
      <c r="F74" s="11"/>
    </row>
    <row r="75" spans="1:6" x14ac:dyDescent="0.2">
      <c r="A75" s="11"/>
      <c r="B75" s="11"/>
      <c r="C75" s="11"/>
      <c r="D75" s="11"/>
      <c r="E75" s="11"/>
      <c r="F75" s="11"/>
    </row>
    <row r="76" spans="1:6" x14ac:dyDescent="0.2">
      <c r="A76" s="11"/>
      <c r="B76" s="11"/>
      <c r="C76" s="11"/>
      <c r="D76" s="11"/>
      <c r="E76" s="11"/>
      <c r="F76" s="11"/>
    </row>
    <row r="77" spans="1:6" x14ac:dyDescent="0.2">
      <c r="A77" s="11"/>
      <c r="B77" s="11"/>
      <c r="C77" s="11"/>
      <c r="D77" s="11"/>
      <c r="E77" s="11"/>
      <c r="F77" s="11"/>
    </row>
    <row r="78" spans="1:6" x14ac:dyDescent="0.2">
      <c r="A78" s="11"/>
      <c r="B78" s="11"/>
      <c r="C78" s="11"/>
      <c r="D78" s="11"/>
      <c r="E78" s="11"/>
      <c r="F78" s="11"/>
    </row>
    <row r="79" spans="1:6" x14ac:dyDescent="0.2">
      <c r="A79" s="11"/>
      <c r="B79" s="11"/>
      <c r="C79" s="11"/>
      <c r="D79" s="11"/>
      <c r="E79" s="11"/>
      <c r="F79" s="11"/>
    </row>
    <row r="80" spans="1:6" x14ac:dyDescent="0.2">
      <c r="A80" s="11"/>
      <c r="B80" s="11"/>
      <c r="C80" s="11"/>
      <c r="D80" s="11"/>
      <c r="E80" s="11"/>
      <c r="F80" s="11"/>
    </row>
    <row r="81" spans="1:6" x14ac:dyDescent="0.2">
      <c r="A81" s="11"/>
      <c r="B81" s="11"/>
      <c r="C81" s="11"/>
      <c r="D81" s="11"/>
      <c r="E81" s="11"/>
      <c r="F81" s="11"/>
    </row>
    <row r="82" spans="1:6" x14ac:dyDescent="0.2">
      <c r="A82" s="11"/>
      <c r="B82" s="11"/>
      <c r="C82" s="11"/>
      <c r="D82" s="11"/>
      <c r="E82" s="11"/>
      <c r="F82" s="11"/>
    </row>
    <row r="83" spans="1:6" x14ac:dyDescent="0.2">
      <c r="A83" s="11"/>
      <c r="B83" s="11"/>
      <c r="C83" s="11"/>
      <c r="D83" s="11"/>
      <c r="E83" s="11"/>
      <c r="F83" s="11"/>
    </row>
    <row r="84" spans="1:6" x14ac:dyDescent="0.2">
      <c r="A84" s="11"/>
      <c r="B84" s="11"/>
      <c r="C84" s="11"/>
      <c r="D84" s="11"/>
      <c r="E84" s="11"/>
      <c r="F84" s="11"/>
    </row>
    <row r="85" spans="1:6" x14ac:dyDescent="0.2">
      <c r="A85" s="11"/>
      <c r="B85" s="11"/>
      <c r="C85" s="11"/>
      <c r="D85" s="11"/>
      <c r="E85" s="11"/>
      <c r="F85" s="11"/>
    </row>
    <row r="86" spans="1:6" x14ac:dyDescent="0.2">
      <c r="A86" s="11"/>
      <c r="B86" s="11"/>
      <c r="C86" s="11"/>
      <c r="D86" s="11"/>
      <c r="E86" s="11"/>
      <c r="F86" s="11"/>
    </row>
    <row r="87" spans="1:6" x14ac:dyDescent="0.2">
      <c r="A87" s="11"/>
      <c r="B87" s="11"/>
      <c r="C87" s="11"/>
      <c r="D87" s="11"/>
      <c r="E87" s="11"/>
      <c r="F87" s="11"/>
    </row>
    <row r="88" spans="1:6" x14ac:dyDescent="0.2">
      <c r="A88" s="11"/>
      <c r="B88" s="11"/>
      <c r="C88" s="11"/>
      <c r="D88" s="11"/>
      <c r="E88" s="11"/>
      <c r="F88" s="11"/>
    </row>
    <row r="89" spans="1:6" x14ac:dyDescent="0.2">
      <c r="A89" s="11"/>
      <c r="B89" s="11"/>
      <c r="C89" s="11"/>
      <c r="D89" s="11"/>
      <c r="E89" s="11"/>
      <c r="F89" s="11"/>
    </row>
    <row r="90" spans="1:6" x14ac:dyDescent="0.2">
      <c r="A90" s="11"/>
      <c r="B90" s="11"/>
      <c r="C90" s="11"/>
      <c r="D90" s="11"/>
      <c r="E90" s="11"/>
      <c r="F90" s="11"/>
    </row>
    <row r="91" spans="1:6" x14ac:dyDescent="0.2">
      <c r="A91" s="11"/>
      <c r="B91" s="11"/>
      <c r="C91" s="11"/>
      <c r="D91" s="11"/>
      <c r="E91" s="11"/>
      <c r="F91" s="11"/>
    </row>
    <row r="92" spans="1:6" x14ac:dyDescent="0.2">
      <c r="A92" s="11"/>
      <c r="B92" s="11"/>
      <c r="C92" s="11"/>
      <c r="D92" s="11"/>
      <c r="E92" s="11"/>
      <c r="F92" s="11"/>
    </row>
    <row r="93" spans="1:6" x14ac:dyDescent="0.2">
      <c r="A93" s="11"/>
      <c r="B93" s="11"/>
      <c r="C93" s="11"/>
      <c r="D93" s="11"/>
      <c r="E93" s="11"/>
      <c r="F93" s="11"/>
    </row>
    <row r="94" spans="1:6" x14ac:dyDescent="0.2">
      <c r="A94" s="11"/>
      <c r="B94" s="11"/>
      <c r="C94" s="11"/>
      <c r="D94" s="11"/>
      <c r="E94" s="11"/>
      <c r="F94" s="11"/>
    </row>
    <row r="95" spans="1:6" x14ac:dyDescent="0.2">
      <c r="A95" s="11"/>
      <c r="B95" s="11"/>
      <c r="C95" s="11"/>
      <c r="D95" s="11"/>
      <c r="E95" s="11"/>
      <c r="F95" s="11"/>
    </row>
    <row r="96" spans="1:6" x14ac:dyDescent="0.2">
      <c r="A96" s="11"/>
      <c r="B96" s="11"/>
      <c r="C96" s="11"/>
      <c r="D96" s="11"/>
      <c r="E96" s="11"/>
      <c r="F96" s="11"/>
    </row>
    <row r="97" spans="1:6" x14ac:dyDescent="0.2">
      <c r="A97" s="11"/>
      <c r="B97" s="11"/>
      <c r="C97" s="11"/>
      <c r="D97" s="11"/>
      <c r="E97" s="11"/>
      <c r="F97" s="11"/>
    </row>
    <row r="98" spans="1:6" x14ac:dyDescent="0.2">
      <c r="A98" s="11"/>
      <c r="B98" s="11"/>
      <c r="C98" s="11"/>
      <c r="D98" s="11"/>
      <c r="E98" s="11"/>
      <c r="F98" s="11"/>
    </row>
    <row r="99" spans="1:6" x14ac:dyDescent="0.2">
      <c r="A99" s="11"/>
      <c r="B99" s="11"/>
      <c r="C99" s="11"/>
      <c r="D99" s="11"/>
      <c r="E99" s="11"/>
      <c r="F99" s="11"/>
    </row>
    <row r="100" spans="1:6" x14ac:dyDescent="0.2">
      <c r="A100" s="11"/>
      <c r="B100" s="11"/>
      <c r="C100" s="11"/>
      <c r="D100" s="11"/>
      <c r="E100" s="11"/>
      <c r="F100" s="11"/>
    </row>
    <row r="101" spans="1:6" x14ac:dyDescent="0.2">
      <c r="A101" s="11"/>
      <c r="B101" s="11"/>
      <c r="C101" s="11"/>
      <c r="D101" s="11"/>
      <c r="E101" s="11"/>
      <c r="F101" s="11"/>
    </row>
    <row r="102" spans="1:6" x14ac:dyDescent="0.2">
      <c r="A102" s="11"/>
      <c r="B102" s="11"/>
      <c r="C102" s="11"/>
      <c r="D102" s="11"/>
      <c r="E102" s="11"/>
      <c r="F102" s="11"/>
    </row>
    <row r="103" spans="1:6" x14ac:dyDescent="0.2">
      <c r="A103" s="11"/>
      <c r="B103" s="11"/>
      <c r="C103" s="11"/>
      <c r="D103" s="11"/>
      <c r="E103" s="11"/>
      <c r="F103" s="11"/>
    </row>
    <row r="104" spans="1:6" x14ac:dyDescent="0.2">
      <c r="A104" s="11"/>
      <c r="B104" s="11"/>
      <c r="C104" s="11"/>
      <c r="D104" s="11"/>
      <c r="E104" s="11"/>
      <c r="F104" s="11"/>
    </row>
    <row r="105" spans="1:6" x14ac:dyDescent="0.2">
      <c r="A105" s="11"/>
      <c r="B105" s="11"/>
      <c r="C105" s="11"/>
      <c r="D105" s="11"/>
      <c r="E105" s="11"/>
      <c r="F105" s="11"/>
    </row>
    <row r="106" spans="1:6" x14ac:dyDescent="0.2">
      <c r="A106" s="11"/>
      <c r="B106" s="11"/>
      <c r="C106" s="11"/>
      <c r="D106" s="11"/>
      <c r="E106" s="11"/>
      <c r="F106" s="11"/>
    </row>
    <row r="107" spans="1:6" x14ac:dyDescent="0.2">
      <c r="A107" s="11"/>
      <c r="B107" s="11"/>
      <c r="C107" s="11"/>
      <c r="D107" s="11"/>
      <c r="E107" s="11"/>
      <c r="F107" s="11"/>
    </row>
    <row r="108" spans="1:6" x14ac:dyDescent="0.2">
      <c r="A108" s="11"/>
      <c r="B108" s="11"/>
      <c r="C108" s="11"/>
      <c r="D108" s="11"/>
      <c r="E108" s="11"/>
      <c r="F108" s="11"/>
    </row>
    <row r="109" spans="1:6" x14ac:dyDescent="0.2">
      <c r="A109" s="11"/>
      <c r="B109" s="11"/>
      <c r="C109" s="11"/>
      <c r="D109" s="11"/>
      <c r="E109" s="11"/>
      <c r="F109" s="11"/>
    </row>
    <row r="110" spans="1:6" x14ac:dyDescent="0.2">
      <c r="A110" s="11"/>
      <c r="B110" s="11"/>
      <c r="C110" s="11"/>
      <c r="D110" s="11"/>
      <c r="E110" s="11"/>
      <c r="F110" s="11"/>
    </row>
    <row r="111" spans="1:6" x14ac:dyDescent="0.2">
      <c r="A111" s="11"/>
      <c r="B111" s="11"/>
      <c r="C111" s="11"/>
      <c r="D111" s="11"/>
      <c r="E111" s="11"/>
      <c r="F111" s="11"/>
    </row>
    <row r="112" spans="1:6" x14ac:dyDescent="0.2">
      <c r="A112" s="11"/>
      <c r="B112" s="11"/>
      <c r="C112" s="11"/>
      <c r="D112" s="11"/>
      <c r="E112" s="11"/>
      <c r="F112" s="11"/>
    </row>
    <row r="113" spans="1:6" x14ac:dyDescent="0.2">
      <c r="A113" s="11"/>
      <c r="B113" s="11"/>
      <c r="C113" s="11"/>
      <c r="D113" s="11"/>
      <c r="E113" s="11"/>
      <c r="F113" s="11"/>
    </row>
    <row r="114" spans="1:6" x14ac:dyDescent="0.2">
      <c r="A114" s="11"/>
      <c r="B114" s="11"/>
      <c r="C114" s="11"/>
      <c r="D114" s="11"/>
      <c r="E114" s="11"/>
      <c r="F114" s="11"/>
    </row>
    <row r="115" spans="1:6" x14ac:dyDescent="0.2">
      <c r="A115" s="11"/>
      <c r="B115" s="11"/>
      <c r="C115" s="11"/>
      <c r="D115" s="11"/>
      <c r="E115" s="11"/>
      <c r="F115" s="11"/>
    </row>
    <row r="116" spans="1:6" x14ac:dyDescent="0.2">
      <c r="A116" s="11"/>
      <c r="B116" s="11"/>
      <c r="C116" s="11"/>
      <c r="D116" s="11"/>
      <c r="E116" s="11"/>
      <c r="F116" s="11"/>
    </row>
    <row r="117" spans="1:6" x14ac:dyDescent="0.2">
      <c r="A117" s="11"/>
      <c r="B117" s="11"/>
      <c r="C117" s="11"/>
      <c r="D117" s="11"/>
      <c r="E117" s="11"/>
      <c r="F117" s="11"/>
    </row>
    <row r="118" spans="1:6" x14ac:dyDescent="0.2">
      <c r="A118" s="11"/>
      <c r="B118" s="11"/>
      <c r="C118" s="11"/>
      <c r="D118" s="11"/>
      <c r="E118" s="11"/>
      <c r="F118" s="11"/>
    </row>
    <row r="119" spans="1:6" x14ac:dyDescent="0.2">
      <c r="A119" s="11"/>
      <c r="B119" s="11"/>
      <c r="C119" s="11"/>
      <c r="D119" s="11"/>
      <c r="E119" s="11"/>
      <c r="F119" s="11"/>
    </row>
    <row r="120" spans="1:6" x14ac:dyDescent="0.2">
      <c r="A120" s="11"/>
      <c r="B120" s="11"/>
      <c r="C120" s="11"/>
      <c r="D120" s="11"/>
      <c r="E120" s="11"/>
      <c r="F120" s="11"/>
    </row>
    <row r="121" spans="1:6" x14ac:dyDescent="0.2">
      <c r="A121" s="11"/>
      <c r="B121" s="11"/>
      <c r="C121" s="11"/>
      <c r="D121" s="11"/>
      <c r="E121" s="11"/>
      <c r="F121" s="11"/>
    </row>
    <row r="122" spans="1:6" x14ac:dyDescent="0.2">
      <c r="A122" s="11"/>
      <c r="B122" s="11"/>
      <c r="C122" s="11"/>
      <c r="D122" s="11"/>
      <c r="E122" s="11"/>
      <c r="F122" s="11"/>
    </row>
    <row r="123" spans="1:6" x14ac:dyDescent="0.2">
      <c r="A123" s="11"/>
      <c r="B123" s="11"/>
      <c r="C123" s="11"/>
      <c r="D123" s="11"/>
      <c r="E123" s="11"/>
      <c r="F123" s="11"/>
    </row>
    <row r="124" spans="1:6" x14ac:dyDescent="0.2">
      <c r="A124" s="11"/>
      <c r="B124" s="11"/>
      <c r="C124" s="11"/>
      <c r="D124" s="11"/>
      <c r="E124" s="11"/>
      <c r="F124" s="11"/>
    </row>
    <row r="125" spans="1:6" x14ac:dyDescent="0.2">
      <c r="A125" s="11"/>
      <c r="B125" s="11"/>
      <c r="C125" s="11"/>
      <c r="D125" s="11"/>
      <c r="E125" s="11"/>
      <c r="F125" s="11"/>
    </row>
    <row r="126" spans="1:6" x14ac:dyDescent="0.2">
      <c r="A126" s="11"/>
      <c r="B126" s="11"/>
      <c r="C126" s="11"/>
      <c r="D126" s="11"/>
      <c r="E126" s="11"/>
      <c r="F126" s="11"/>
    </row>
    <row r="127" spans="1:6" x14ac:dyDescent="0.2">
      <c r="A127" s="11"/>
      <c r="B127" s="11"/>
      <c r="C127" s="11"/>
      <c r="D127" s="11"/>
      <c r="E127" s="11"/>
      <c r="F127" s="11"/>
    </row>
    <row r="128" spans="1:6" x14ac:dyDescent="0.2">
      <c r="A128" s="11"/>
      <c r="B128" s="11"/>
      <c r="C128" s="11"/>
      <c r="D128" s="11"/>
      <c r="E128" s="11"/>
      <c r="F128" s="11"/>
    </row>
    <row r="129" spans="1:6" x14ac:dyDescent="0.2">
      <c r="A129" s="11"/>
      <c r="B129" s="11"/>
      <c r="C129" s="11"/>
      <c r="D129" s="11"/>
      <c r="E129" s="11"/>
      <c r="F129" s="11"/>
    </row>
    <row r="130" spans="1:6" x14ac:dyDescent="0.2">
      <c r="A130" s="11"/>
      <c r="B130" s="11"/>
      <c r="C130" s="11"/>
      <c r="D130" s="11"/>
      <c r="E130" s="11"/>
      <c r="F130" s="11"/>
    </row>
    <row r="131" spans="1:6" x14ac:dyDescent="0.2">
      <c r="A131" s="11"/>
      <c r="B131" s="11"/>
      <c r="C131" s="11"/>
      <c r="D131" s="11"/>
      <c r="E131" s="11"/>
      <c r="F131" s="11"/>
    </row>
    <row r="132" spans="1:6" x14ac:dyDescent="0.2">
      <c r="A132" s="11"/>
      <c r="B132" s="11"/>
      <c r="C132" s="11"/>
      <c r="D132" s="11"/>
      <c r="E132" s="11"/>
      <c r="F132" s="11"/>
    </row>
    <row r="133" spans="1:6" x14ac:dyDescent="0.2">
      <c r="A133" s="11"/>
      <c r="B133" s="11"/>
      <c r="C133" s="11"/>
      <c r="D133" s="11"/>
      <c r="E133" s="11"/>
      <c r="F133" s="11"/>
    </row>
    <row r="134" spans="1:6" x14ac:dyDescent="0.2">
      <c r="A134" s="11"/>
      <c r="B134" s="11"/>
      <c r="C134" s="11"/>
      <c r="D134" s="11"/>
      <c r="E134" s="11"/>
      <c r="F134" s="11"/>
    </row>
    <row r="135" spans="1:6" x14ac:dyDescent="0.2">
      <c r="A135" s="11"/>
      <c r="B135" s="11"/>
      <c r="C135" s="11"/>
      <c r="D135" s="11"/>
      <c r="E135" s="11"/>
      <c r="F135" s="11"/>
    </row>
    <row r="136" spans="1:6" x14ac:dyDescent="0.2">
      <c r="A136" s="11"/>
      <c r="B136" s="11"/>
      <c r="C136" s="11"/>
      <c r="D136" s="11"/>
      <c r="E136" s="11"/>
      <c r="F136" s="11"/>
    </row>
  </sheetData>
  <phoneticPr fontId="0" type="noConversion"/>
  <printOptions horizontalCentered="1" verticalCentered="1"/>
  <pageMargins left="0.3" right="0.3" top="0.3" bottom="0.3" header="0" footer="0"/>
  <pageSetup orientation="portrait" horizontalDpi="300" verticalDpi="300" r:id="rId1"/>
  <headerFooter alignWithMargins="0">
    <oddHeader>&amp;C&amp;"Palatino Linotype,Bold"&amp;14Local Department Expenditures</oddHeader>
    <oddFooter xml:space="preserve"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5"/>
  <sheetViews>
    <sheetView tabSelected="1" workbookViewId="0">
      <selection activeCell="F11" sqref="F11"/>
    </sheetView>
  </sheetViews>
  <sheetFormatPr defaultRowHeight="12.75" x14ac:dyDescent="0.2"/>
  <cols>
    <col min="1" max="1" width="9.140625" style="2"/>
    <col min="2" max="2" width="6.5703125" style="2" customWidth="1"/>
    <col min="3" max="3" width="11.140625" style="2" customWidth="1"/>
    <col min="4" max="4" width="10" style="2" customWidth="1"/>
    <col min="5" max="5" width="7.7109375" style="2" customWidth="1"/>
    <col min="6" max="6" width="10.85546875" style="2" bestFit="1" customWidth="1"/>
    <col min="7" max="7" width="8.28515625" style="2" bestFit="1" customWidth="1"/>
    <col min="8" max="8" width="8.140625" style="2" customWidth="1"/>
    <col min="9" max="9" width="8.5703125" style="2" customWidth="1"/>
    <col min="10" max="10" width="8.7109375" style="2" bestFit="1" customWidth="1"/>
    <col min="11" max="11" width="13.42578125" style="2" customWidth="1"/>
    <col min="12" max="14" width="6.5703125" style="2" customWidth="1"/>
    <col min="15" max="15" width="18.5703125" style="2" customWidth="1"/>
    <col min="16" max="16" width="17.5703125" style="2" customWidth="1"/>
    <col min="17" max="20" width="16.7109375" style="2" customWidth="1"/>
    <col min="21" max="21" width="17.5703125" style="2" customWidth="1"/>
    <col min="22" max="22" width="9.140625" style="2"/>
    <col min="23" max="23" width="15.42578125" style="2" customWidth="1"/>
    <col min="24" max="24" width="13.5703125" style="2" customWidth="1"/>
    <col min="25" max="25" width="14" style="2" customWidth="1"/>
    <col min="26" max="26" width="14.5703125" style="2" customWidth="1"/>
    <col min="27" max="27" width="14.42578125" style="2" customWidth="1"/>
    <col min="28" max="28" width="14.7109375" style="2" customWidth="1"/>
    <col min="29" max="29" width="14.42578125" style="2" customWidth="1"/>
    <col min="30" max="30" width="9.140625" style="2"/>
    <col min="31" max="31" width="15.85546875" style="2" bestFit="1" customWidth="1"/>
    <col min="32" max="16384" width="9.140625" style="2"/>
  </cols>
  <sheetData>
    <row r="1" spans="1:27" ht="19.5" x14ac:dyDescent="0.35">
      <c r="A1" s="11"/>
      <c r="B1" s="50" t="s">
        <v>45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18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18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8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18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8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8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8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8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8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8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8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8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8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8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8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31" ht="18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31" ht="18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31" ht="15.75" customHeight="1" x14ac:dyDescent="0.3">
      <c r="A19" s="11"/>
      <c r="B19" s="11"/>
      <c r="C19" s="22"/>
      <c r="D19" s="52" t="s">
        <v>9</v>
      </c>
      <c r="E19" s="52"/>
      <c r="F19" s="52"/>
      <c r="G19" s="52"/>
      <c r="H19" s="52"/>
      <c r="I19" s="52"/>
      <c r="J19" s="52"/>
      <c r="K19" s="53" t="s">
        <v>8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23" t="s">
        <v>19</v>
      </c>
      <c r="W19" s="11"/>
      <c r="X19" s="11"/>
      <c r="Y19" s="11"/>
      <c r="Z19" s="11"/>
      <c r="AA19" s="11"/>
    </row>
    <row r="20" spans="1:31" ht="52.5" customHeight="1" x14ac:dyDescent="0.3">
      <c r="A20" s="11"/>
      <c r="B20" s="11"/>
      <c r="C20" s="21" t="s">
        <v>26</v>
      </c>
      <c r="D20" s="13" t="s">
        <v>2</v>
      </c>
      <c r="E20" s="13" t="s">
        <v>3</v>
      </c>
      <c r="F20" s="13" t="s">
        <v>4</v>
      </c>
      <c r="G20" s="13" t="s">
        <v>27</v>
      </c>
      <c r="H20" s="13" t="s">
        <v>28</v>
      </c>
      <c r="I20" s="13" t="s">
        <v>7</v>
      </c>
      <c r="J20" s="13" t="s">
        <v>0</v>
      </c>
      <c r="K20" s="54"/>
      <c r="L20" s="12"/>
      <c r="M20" s="12"/>
      <c r="N20" s="12"/>
      <c r="O20" s="12"/>
      <c r="P20" s="12"/>
      <c r="Q20" s="12"/>
      <c r="R20" s="12"/>
      <c r="S20" s="12"/>
      <c r="T20" s="12"/>
      <c r="U20" s="55" t="s">
        <v>23</v>
      </c>
      <c r="V20" s="24" t="s">
        <v>5</v>
      </c>
      <c r="W20" s="24" t="s">
        <v>2</v>
      </c>
      <c r="X20" s="24" t="s">
        <v>3</v>
      </c>
      <c r="Y20" s="24" t="s">
        <v>4</v>
      </c>
      <c r="Z20" s="24" t="s">
        <v>1</v>
      </c>
      <c r="AA20" s="25" t="s">
        <v>6</v>
      </c>
      <c r="AB20" s="3" t="s">
        <v>7</v>
      </c>
      <c r="AC20" s="3" t="s">
        <v>0</v>
      </c>
      <c r="AD20" s="3" t="s">
        <v>8</v>
      </c>
    </row>
    <row r="21" spans="1:31" ht="13.5" hidden="1" x14ac:dyDescent="0.25">
      <c r="A21" s="11"/>
      <c r="B21" s="11"/>
      <c r="C21" s="26">
        <v>1996</v>
      </c>
      <c r="D21" s="27">
        <f t="shared" ref="D21:J36" si="0">W21/1000000</f>
        <v>200.63751159999998</v>
      </c>
      <c r="E21" s="27">
        <f t="shared" si="0"/>
        <v>100.0687248</v>
      </c>
      <c r="F21" s="28">
        <f t="shared" si="0"/>
        <v>300.70623639999997</v>
      </c>
      <c r="G21" s="27">
        <f t="shared" si="0"/>
        <v>86.34627442</v>
      </c>
      <c r="H21" s="27">
        <f t="shared" si="0"/>
        <v>12.626898150000001</v>
      </c>
      <c r="I21" s="27">
        <f t="shared" si="0"/>
        <v>98.973172570000003</v>
      </c>
      <c r="J21" s="27">
        <f t="shared" si="0"/>
        <v>399.67940897</v>
      </c>
      <c r="K21" s="29">
        <f>I21/J21</f>
        <v>0.24763140244092222</v>
      </c>
      <c r="L21" s="12"/>
      <c r="M21" s="12"/>
      <c r="N21" s="12"/>
      <c r="O21" s="12"/>
      <c r="P21" s="12"/>
      <c r="Q21" s="12"/>
      <c r="R21" s="12"/>
      <c r="S21" s="12"/>
      <c r="T21" s="12"/>
      <c r="U21" s="55"/>
      <c r="V21" s="12">
        <v>1996</v>
      </c>
      <c r="W21" s="30">
        <v>200637511.59999999</v>
      </c>
      <c r="X21" s="30">
        <v>100068724.8</v>
      </c>
      <c r="Y21" s="31">
        <f>W21+X21</f>
        <v>300706236.39999998</v>
      </c>
      <c r="Z21" s="30">
        <v>86346274.420000002</v>
      </c>
      <c r="AA21" s="32">
        <v>12626898.15</v>
      </c>
      <c r="AB21" s="4">
        <f>Z21+AA21</f>
        <v>98973172.570000008</v>
      </c>
      <c r="AC21" s="4">
        <f>Y21+AB21</f>
        <v>399679408.96999997</v>
      </c>
      <c r="AD21" s="5">
        <f>AB21/AC21</f>
        <v>0.24763140244092224</v>
      </c>
    </row>
    <row r="22" spans="1:31" ht="17.100000000000001" hidden="1" customHeight="1" x14ac:dyDescent="0.25">
      <c r="A22" s="11"/>
      <c r="B22" s="11"/>
      <c r="C22" s="26">
        <v>1997</v>
      </c>
      <c r="D22" s="27">
        <f t="shared" si="0"/>
        <v>236.08887140000002</v>
      </c>
      <c r="E22" s="27">
        <f t="shared" si="0"/>
        <v>106.9079495</v>
      </c>
      <c r="F22" s="28">
        <f t="shared" si="0"/>
        <v>342.99682089999999</v>
      </c>
      <c r="G22" s="27">
        <f t="shared" si="0"/>
        <v>82.713376769999996</v>
      </c>
      <c r="H22" s="27">
        <f t="shared" si="0"/>
        <v>24.74312269</v>
      </c>
      <c r="I22" s="27">
        <f t="shared" si="0"/>
        <v>107.45649945999999</v>
      </c>
      <c r="J22" s="27">
        <f t="shared" si="0"/>
        <v>450.45332035999996</v>
      </c>
      <c r="K22" s="29">
        <f t="shared" ref="K22:K44" si="1">I22/J22</f>
        <v>0.23855190893946859</v>
      </c>
      <c r="L22" s="12"/>
      <c r="M22" s="12"/>
      <c r="N22" s="12"/>
      <c r="O22" s="12"/>
      <c r="P22" s="12"/>
      <c r="Q22" s="12"/>
      <c r="R22" s="12"/>
      <c r="S22" s="12"/>
      <c r="T22" s="12"/>
      <c r="U22" s="55"/>
      <c r="V22" s="12">
        <v>1997</v>
      </c>
      <c r="W22" s="30">
        <v>236088871.40000001</v>
      </c>
      <c r="X22" s="30">
        <v>106907949.5</v>
      </c>
      <c r="Y22" s="31">
        <f t="shared" ref="Y22:Y44" si="2">W22+X22</f>
        <v>342996820.89999998</v>
      </c>
      <c r="Z22" s="30">
        <v>82713376.769999996</v>
      </c>
      <c r="AA22" s="32">
        <v>24743122.690000001</v>
      </c>
      <c r="AB22" s="4">
        <f t="shared" ref="AB22:AB44" si="3">Z22+AA22</f>
        <v>107456499.45999999</v>
      </c>
      <c r="AC22" s="4">
        <f t="shared" ref="AC22:AC44" si="4">Y22+AB22</f>
        <v>450453320.35999995</v>
      </c>
      <c r="AD22" s="5">
        <f t="shared" ref="AD22:AD44" si="5">AB22/AC22</f>
        <v>0.23855190893946862</v>
      </c>
    </row>
    <row r="23" spans="1:31" ht="14.1" customHeight="1" x14ac:dyDescent="0.25">
      <c r="A23" s="11"/>
      <c r="B23" s="11"/>
      <c r="C23" s="26">
        <v>1998</v>
      </c>
      <c r="D23" s="27">
        <f t="shared" si="0"/>
        <v>260.84496389999998</v>
      </c>
      <c r="E23" s="27">
        <f t="shared" si="0"/>
        <v>125.33267499999999</v>
      </c>
      <c r="F23" s="28">
        <f t="shared" si="0"/>
        <v>386.17763889999998</v>
      </c>
      <c r="G23" s="27">
        <f t="shared" si="0"/>
        <v>84.926247150000009</v>
      </c>
      <c r="H23" s="27">
        <f t="shared" si="0"/>
        <v>33.775178750000002</v>
      </c>
      <c r="I23" s="27">
        <f t="shared" si="0"/>
        <v>118.7014259</v>
      </c>
      <c r="J23" s="27">
        <f t="shared" si="0"/>
        <v>504.87906479999998</v>
      </c>
      <c r="K23" s="29">
        <f t="shared" si="1"/>
        <v>0.23510863130564094</v>
      </c>
      <c r="L23" s="12"/>
      <c r="M23" s="12"/>
      <c r="N23" s="12"/>
      <c r="O23" s="12"/>
      <c r="P23" s="12"/>
      <c r="Q23" s="12"/>
      <c r="R23" s="12"/>
      <c r="S23" s="12"/>
      <c r="T23" s="12"/>
      <c r="U23" s="55"/>
      <c r="V23" s="12">
        <v>1998</v>
      </c>
      <c r="W23" s="30">
        <v>260844963.90000001</v>
      </c>
      <c r="X23" s="30">
        <v>125332675</v>
      </c>
      <c r="Y23" s="31">
        <f t="shared" si="2"/>
        <v>386177638.89999998</v>
      </c>
      <c r="Z23" s="30">
        <v>84926247.150000006</v>
      </c>
      <c r="AA23" s="32">
        <v>33775178.75</v>
      </c>
      <c r="AB23" s="4">
        <f t="shared" si="3"/>
        <v>118701425.90000001</v>
      </c>
      <c r="AC23" s="4">
        <f t="shared" si="4"/>
        <v>504879064.79999995</v>
      </c>
      <c r="AD23" s="5">
        <f t="shared" si="5"/>
        <v>0.23510863130564097</v>
      </c>
    </row>
    <row r="24" spans="1:31" ht="14.1" customHeight="1" x14ac:dyDescent="0.25">
      <c r="A24" s="11"/>
      <c r="B24" s="11"/>
      <c r="C24" s="26">
        <v>1999</v>
      </c>
      <c r="D24" s="27">
        <f t="shared" si="0"/>
        <v>296.58147580000002</v>
      </c>
      <c r="E24" s="27">
        <f t="shared" si="0"/>
        <v>140.9076192</v>
      </c>
      <c r="F24" s="28">
        <f t="shared" si="0"/>
        <v>437.48909500000002</v>
      </c>
      <c r="G24" s="27">
        <f t="shared" si="0"/>
        <v>81.753812920000001</v>
      </c>
      <c r="H24" s="27">
        <f t="shared" si="0"/>
        <v>32.600395820000003</v>
      </c>
      <c r="I24" s="27">
        <f t="shared" si="0"/>
        <v>114.35420874</v>
      </c>
      <c r="J24" s="27">
        <f t="shared" si="0"/>
        <v>551.84330374000001</v>
      </c>
      <c r="K24" s="29">
        <f t="shared" si="1"/>
        <v>0.20722224581686288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12">
        <v>1999</v>
      </c>
      <c r="W24" s="30">
        <v>296581475.80000001</v>
      </c>
      <c r="X24" s="30">
        <v>140907619.19999999</v>
      </c>
      <c r="Y24" s="31">
        <f t="shared" si="2"/>
        <v>437489095</v>
      </c>
      <c r="Z24" s="30">
        <v>81753812.920000002</v>
      </c>
      <c r="AA24" s="32">
        <v>32600395.82</v>
      </c>
      <c r="AB24" s="4">
        <f t="shared" si="3"/>
        <v>114354208.74000001</v>
      </c>
      <c r="AC24" s="4">
        <f t="shared" si="4"/>
        <v>551843303.74000001</v>
      </c>
      <c r="AD24" s="5">
        <f t="shared" si="5"/>
        <v>0.20722224581686288</v>
      </c>
    </row>
    <row r="25" spans="1:31" ht="14.1" customHeight="1" x14ac:dyDescent="0.25">
      <c r="A25" s="11"/>
      <c r="B25" s="11"/>
      <c r="C25" s="26">
        <v>2000</v>
      </c>
      <c r="D25" s="27">
        <f t="shared" si="0"/>
        <v>321.16780275999997</v>
      </c>
      <c r="E25" s="27">
        <f t="shared" si="0"/>
        <v>149.05642816999998</v>
      </c>
      <c r="F25" s="28">
        <f t="shared" si="0"/>
        <v>470.22423092999992</v>
      </c>
      <c r="G25" s="27">
        <f t="shared" si="0"/>
        <v>90.078798950000007</v>
      </c>
      <c r="H25" s="27">
        <f t="shared" si="0"/>
        <v>42.377445639999998</v>
      </c>
      <c r="I25" s="27">
        <f t="shared" si="0"/>
        <v>132.45624459000001</v>
      </c>
      <c r="J25" s="27">
        <f t="shared" si="0"/>
        <v>602.68047551999996</v>
      </c>
      <c r="K25" s="29">
        <f t="shared" si="1"/>
        <v>0.21977855591839968</v>
      </c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12">
        <v>2000</v>
      </c>
      <c r="W25" s="30">
        <v>321167802.75999999</v>
      </c>
      <c r="X25" s="30">
        <v>149056428.16999999</v>
      </c>
      <c r="Y25" s="31">
        <f t="shared" si="2"/>
        <v>470224230.92999995</v>
      </c>
      <c r="Z25" s="30">
        <v>90078798.950000003</v>
      </c>
      <c r="AA25" s="32">
        <v>42377445.640000001</v>
      </c>
      <c r="AB25" s="4">
        <f t="shared" si="3"/>
        <v>132456244.59</v>
      </c>
      <c r="AC25" s="4">
        <f t="shared" si="4"/>
        <v>602680475.51999998</v>
      </c>
      <c r="AD25" s="5">
        <f t="shared" si="5"/>
        <v>0.21977855591839965</v>
      </c>
      <c r="AE25" s="3"/>
    </row>
    <row r="26" spans="1:31" ht="14.1" customHeight="1" x14ac:dyDescent="0.25">
      <c r="A26" s="11"/>
      <c r="B26" s="11"/>
      <c r="C26" s="26">
        <v>2001</v>
      </c>
      <c r="D26" s="27">
        <f t="shared" si="0"/>
        <v>327.86774579000001</v>
      </c>
      <c r="E26" s="27">
        <f t="shared" si="0"/>
        <v>152.07819673</v>
      </c>
      <c r="F26" s="28">
        <f t="shared" si="0"/>
        <v>479.94594251999996</v>
      </c>
      <c r="G26" s="27">
        <f t="shared" si="0"/>
        <v>88.872458890000004</v>
      </c>
      <c r="H26" s="27">
        <f t="shared" si="0"/>
        <v>48.060974619999996</v>
      </c>
      <c r="I26" s="27">
        <f t="shared" si="0"/>
        <v>136.93343350999999</v>
      </c>
      <c r="J26" s="27">
        <f t="shared" si="0"/>
        <v>616.87937603</v>
      </c>
      <c r="K26" s="29">
        <f t="shared" si="1"/>
        <v>0.22197764884157944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>
        <v>2001</v>
      </c>
      <c r="W26" s="30">
        <v>327867745.79000002</v>
      </c>
      <c r="X26" s="30">
        <v>152078196.72999999</v>
      </c>
      <c r="Y26" s="31">
        <f t="shared" si="2"/>
        <v>479945942.51999998</v>
      </c>
      <c r="Z26" s="30">
        <v>88872458.890000001</v>
      </c>
      <c r="AA26" s="32">
        <v>48060974.619999997</v>
      </c>
      <c r="AB26" s="4">
        <f t="shared" si="3"/>
        <v>136933433.50999999</v>
      </c>
      <c r="AC26" s="4">
        <f t="shared" si="4"/>
        <v>616879376.02999997</v>
      </c>
      <c r="AD26" s="5">
        <f t="shared" si="5"/>
        <v>0.22197764884157947</v>
      </c>
    </row>
    <row r="27" spans="1:31" ht="14.1" customHeight="1" x14ac:dyDescent="0.25">
      <c r="A27" s="11"/>
      <c r="B27" s="11"/>
      <c r="C27" s="26">
        <v>2002</v>
      </c>
      <c r="D27" s="27">
        <f t="shared" si="0"/>
        <v>355.63835</v>
      </c>
      <c r="E27" s="27">
        <f t="shared" si="0"/>
        <v>162.36414300000001</v>
      </c>
      <c r="F27" s="28">
        <f t="shared" si="0"/>
        <v>518.00249299999996</v>
      </c>
      <c r="G27" s="27">
        <f t="shared" si="0"/>
        <v>98.074218999999999</v>
      </c>
      <c r="H27" s="27">
        <f t="shared" si="0"/>
        <v>55.442002000000002</v>
      </c>
      <c r="I27" s="27">
        <f t="shared" si="0"/>
        <v>153.516221</v>
      </c>
      <c r="J27" s="27">
        <f t="shared" si="0"/>
        <v>671.51871400000005</v>
      </c>
      <c r="K27" s="29">
        <f t="shared" si="1"/>
        <v>0.22861048813600152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12">
        <v>2002</v>
      </c>
      <c r="W27" s="30">
        <v>355638350</v>
      </c>
      <c r="X27" s="30">
        <v>162364143</v>
      </c>
      <c r="Y27" s="31">
        <f t="shared" si="2"/>
        <v>518002493</v>
      </c>
      <c r="Z27" s="30">
        <v>98074219</v>
      </c>
      <c r="AA27" s="32">
        <v>55442002</v>
      </c>
      <c r="AB27" s="4">
        <f t="shared" si="3"/>
        <v>153516221</v>
      </c>
      <c r="AC27" s="4">
        <f t="shared" si="4"/>
        <v>671518714</v>
      </c>
      <c r="AD27" s="5">
        <f t="shared" si="5"/>
        <v>0.22861048813600152</v>
      </c>
    </row>
    <row r="28" spans="1:31" ht="14.1" customHeight="1" x14ac:dyDescent="0.25">
      <c r="A28" s="11"/>
      <c r="B28" s="11"/>
      <c r="C28" s="26">
        <v>2003</v>
      </c>
      <c r="D28" s="27">
        <f t="shared" si="0"/>
        <v>372.96785933999996</v>
      </c>
      <c r="E28" s="27">
        <f t="shared" si="0"/>
        <v>171.37137081999998</v>
      </c>
      <c r="F28" s="28">
        <f t="shared" si="0"/>
        <v>544.33923015999994</v>
      </c>
      <c r="G28" s="27">
        <f t="shared" si="0"/>
        <v>102.58055474</v>
      </c>
      <c r="H28" s="27">
        <f t="shared" si="0"/>
        <v>61.899639579999999</v>
      </c>
      <c r="I28" s="27">
        <f t="shared" si="0"/>
        <v>164.48019431999998</v>
      </c>
      <c r="J28" s="27">
        <f t="shared" si="0"/>
        <v>708.81942448000007</v>
      </c>
      <c r="K28" s="29">
        <f t="shared" si="1"/>
        <v>0.23204809100803772</v>
      </c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12">
        <v>2003</v>
      </c>
      <c r="W28" s="30">
        <v>372967859.33999997</v>
      </c>
      <c r="X28" s="30">
        <v>171371370.81999999</v>
      </c>
      <c r="Y28" s="31">
        <f t="shared" si="2"/>
        <v>544339230.15999997</v>
      </c>
      <c r="Z28" s="30">
        <v>102580554.73999999</v>
      </c>
      <c r="AA28" s="32">
        <v>61899639.579999998</v>
      </c>
      <c r="AB28" s="4">
        <f t="shared" si="3"/>
        <v>164480194.31999999</v>
      </c>
      <c r="AC28" s="4">
        <f t="shared" si="4"/>
        <v>708819424.48000002</v>
      </c>
      <c r="AD28" s="5">
        <f t="shared" si="5"/>
        <v>0.23204809100803775</v>
      </c>
    </row>
    <row r="29" spans="1:31" ht="14.1" customHeight="1" x14ac:dyDescent="0.25">
      <c r="A29" s="11"/>
      <c r="B29" s="11"/>
      <c r="C29" s="26">
        <v>2004</v>
      </c>
      <c r="D29" s="27">
        <f t="shared" si="0"/>
        <v>402.18453417000001</v>
      </c>
      <c r="E29" s="27">
        <f t="shared" si="0"/>
        <v>166.58835991000001</v>
      </c>
      <c r="F29" s="28">
        <f t="shared" si="0"/>
        <v>568.77289408000001</v>
      </c>
      <c r="G29" s="27">
        <f t="shared" si="0"/>
        <v>133.81914598</v>
      </c>
      <c r="H29" s="27">
        <f t="shared" si="0"/>
        <v>32.606545070000003</v>
      </c>
      <c r="I29" s="27">
        <f t="shared" si="0"/>
        <v>166.42569105000001</v>
      </c>
      <c r="J29" s="27">
        <f t="shared" si="0"/>
        <v>735.19858513000008</v>
      </c>
      <c r="K29" s="29">
        <f t="shared" si="1"/>
        <v>0.22636835056010357</v>
      </c>
      <c r="L29" s="30"/>
      <c r="M29" s="30"/>
      <c r="N29" s="30"/>
      <c r="O29" s="30"/>
      <c r="P29" s="30"/>
      <c r="Q29" s="30"/>
      <c r="R29" s="30"/>
      <c r="S29" s="30"/>
      <c r="T29" s="30"/>
      <c r="U29" s="11"/>
      <c r="V29" s="12">
        <v>2004</v>
      </c>
      <c r="W29" s="30">
        <v>402184534.17000002</v>
      </c>
      <c r="X29" s="30">
        <v>166588359.91</v>
      </c>
      <c r="Y29" s="31">
        <f t="shared" si="2"/>
        <v>568772894.08000004</v>
      </c>
      <c r="Z29" s="30">
        <v>133819145.98</v>
      </c>
      <c r="AA29" s="32">
        <v>32606545.07</v>
      </c>
      <c r="AB29" s="4">
        <f t="shared" si="3"/>
        <v>166425691.05000001</v>
      </c>
      <c r="AC29" s="4">
        <f t="shared" si="4"/>
        <v>735198585.13000011</v>
      </c>
      <c r="AD29" s="5">
        <f t="shared" si="5"/>
        <v>0.22636835056010357</v>
      </c>
    </row>
    <row r="30" spans="1:31" ht="14.1" customHeight="1" x14ac:dyDescent="0.25">
      <c r="A30" s="11"/>
      <c r="B30" s="11"/>
      <c r="C30" s="26">
        <v>2005</v>
      </c>
      <c r="D30" s="27">
        <f t="shared" si="0"/>
        <v>428.08026710000001</v>
      </c>
      <c r="E30" s="27">
        <f t="shared" si="0"/>
        <v>178.26044636</v>
      </c>
      <c r="F30" s="28">
        <f t="shared" si="0"/>
        <v>606.34071346000007</v>
      </c>
      <c r="G30" s="27">
        <f t="shared" si="0"/>
        <v>156.48273027000002</v>
      </c>
      <c r="H30" s="27">
        <f t="shared" si="0"/>
        <v>28.851435739999999</v>
      </c>
      <c r="I30" s="27">
        <f t="shared" si="0"/>
        <v>185.33416601000002</v>
      </c>
      <c r="J30" s="27">
        <f t="shared" si="0"/>
        <v>791.67487947000006</v>
      </c>
      <c r="K30" s="29">
        <f>I30/J30</f>
        <v>0.2341038863505118</v>
      </c>
      <c r="L30" s="30"/>
      <c r="M30" s="30"/>
      <c r="N30" s="30"/>
      <c r="O30" s="30"/>
      <c r="P30" s="30"/>
      <c r="Q30" s="30"/>
      <c r="R30" s="30"/>
      <c r="S30" s="30"/>
      <c r="T30" s="30"/>
      <c r="U30" s="11"/>
      <c r="V30" s="12">
        <v>2005</v>
      </c>
      <c r="W30" s="30">
        <v>428080267.10000002</v>
      </c>
      <c r="X30" s="30">
        <v>178260446.36000001</v>
      </c>
      <c r="Y30" s="31">
        <f>W30+X30</f>
        <v>606340713.46000004</v>
      </c>
      <c r="Z30" s="30">
        <v>156482730.27000001</v>
      </c>
      <c r="AA30" s="32">
        <v>28851435.739999998</v>
      </c>
      <c r="AB30" s="4">
        <f t="shared" si="3"/>
        <v>185334166.01000002</v>
      </c>
      <c r="AC30" s="4">
        <f>Y30+AB30</f>
        <v>791674879.47000003</v>
      </c>
      <c r="AD30" s="5">
        <f>AB30/AC30</f>
        <v>0.2341038863505118</v>
      </c>
    </row>
    <row r="31" spans="1:31" ht="14.1" customHeight="1" x14ac:dyDescent="0.25">
      <c r="A31" s="11"/>
      <c r="B31" s="11"/>
      <c r="C31" s="26">
        <v>2006</v>
      </c>
      <c r="D31" s="27">
        <f t="shared" si="0"/>
        <v>439.64800241</v>
      </c>
      <c r="E31" s="27">
        <f t="shared" si="0"/>
        <v>196.43771459999999</v>
      </c>
      <c r="F31" s="28">
        <f t="shared" si="0"/>
        <v>636.08571700999994</v>
      </c>
      <c r="G31" s="27">
        <f t="shared" si="0"/>
        <v>175.56108587</v>
      </c>
      <c r="H31" s="27">
        <f t="shared" si="0"/>
        <v>23.424672079999997</v>
      </c>
      <c r="I31" s="27">
        <f t="shared" si="0"/>
        <v>198.98575794999999</v>
      </c>
      <c r="J31" s="27">
        <f t="shared" si="0"/>
        <v>835.07147496000005</v>
      </c>
      <c r="K31" s="29">
        <f t="shared" si="1"/>
        <v>0.23828589996985758</v>
      </c>
      <c r="L31" s="30"/>
      <c r="M31" s="30"/>
      <c r="N31" s="30"/>
      <c r="O31" s="30"/>
      <c r="P31" s="30"/>
      <c r="Q31" s="30"/>
      <c r="R31" s="30"/>
      <c r="S31" s="30"/>
      <c r="T31" s="30"/>
      <c r="U31" s="35"/>
      <c r="V31" s="12">
        <v>2006</v>
      </c>
      <c r="W31" s="30">
        <v>439648002.41000003</v>
      </c>
      <c r="X31" s="30">
        <v>196437714.59999999</v>
      </c>
      <c r="Y31" s="31">
        <f t="shared" si="2"/>
        <v>636085717.00999999</v>
      </c>
      <c r="Z31" s="30">
        <v>175561085.87</v>
      </c>
      <c r="AA31" s="32">
        <v>23424672.079999998</v>
      </c>
      <c r="AB31" s="4">
        <f t="shared" si="3"/>
        <v>198985757.94999999</v>
      </c>
      <c r="AC31" s="4">
        <f t="shared" si="4"/>
        <v>835071474.96000004</v>
      </c>
      <c r="AD31" s="5">
        <f t="shared" si="5"/>
        <v>0.23828589996985758</v>
      </c>
    </row>
    <row r="32" spans="1:31" ht="14.1" customHeight="1" x14ac:dyDescent="0.25">
      <c r="A32" s="11"/>
      <c r="B32" s="11"/>
      <c r="C32" s="26">
        <v>2007</v>
      </c>
      <c r="D32" s="27">
        <f t="shared" si="0"/>
        <v>447.72942181000002</v>
      </c>
      <c r="E32" s="27">
        <f t="shared" si="0"/>
        <v>202.52348815000002</v>
      </c>
      <c r="F32" s="28">
        <f t="shared" si="0"/>
        <v>650.25290996000001</v>
      </c>
      <c r="G32" s="27">
        <f t="shared" si="0"/>
        <v>190.50720459999999</v>
      </c>
      <c r="H32" s="27">
        <f t="shared" si="0"/>
        <v>26.798454270000001</v>
      </c>
      <c r="I32" s="27">
        <f t="shared" si="0"/>
        <v>217.30565887</v>
      </c>
      <c r="J32" s="27">
        <f t="shared" si="0"/>
        <v>867.55856883000001</v>
      </c>
      <c r="K32" s="29">
        <f t="shared" si="1"/>
        <v>0.25047952573745086</v>
      </c>
      <c r="L32" s="30"/>
      <c r="M32" s="30"/>
      <c r="N32" s="30"/>
      <c r="O32" s="30"/>
      <c r="P32" s="30"/>
      <c r="Q32" s="30"/>
      <c r="R32" s="30"/>
      <c r="S32" s="30"/>
      <c r="T32" s="30"/>
      <c r="U32" s="35"/>
      <c r="V32" s="12">
        <v>2007</v>
      </c>
      <c r="W32" s="30">
        <v>447729421.81</v>
      </c>
      <c r="X32" s="30">
        <v>202523488.15000001</v>
      </c>
      <c r="Y32" s="31">
        <f t="shared" si="2"/>
        <v>650252909.96000004</v>
      </c>
      <c r="Z32" s="30">
        <v>190507204.59999999</v>
      </c>
      <c r="AA32" s="32">
        <v>26798454.27</v>
      </c>
      <c r="AB32" s="4">
        <f t="shared" si="3"/>
        <v>217305658.87</v>
      </c>
      <c r="AC32" s="4">
        <f t="shared" si="4"/>
        <v>867558568.83000004</v>
      </c>
      <c r="AD32" s="5">
        <f t="shared" si="5"/>
        <v>0.25047952573745086</v>
      </c>
    </row>
    <row r="33" spans="1:32" ht="14.1" customHeight="1" x14ac:dyDescent="0.25">
      <c r="A33" s="11"/>
      <c r="B33" s="11"/>
      <c r="C33" s="26">
        <v>2008</v>
      </c>
      <c r="D33" s="27">
        <f t="shared" si="0"/>
        <v>402.99319100000002</v>
      </c>
      <c r="E33" s="27">
        <f t="shared" si="0"/>
        <v>266.81690700000001</v>
      </c>
      <c r="F33" s="28">
        <f t="shared" si="0"/>
        <v>669.81009800000004</v>
      </c>
      <c r="G33" s="27">
        <f t="shared" si="0"/>
        <v>201.92459635</v>
      </c>
      <c r="H33" s="27">
        <f t="shared" si="0"/>
        <v>24.897164920000002</v>
      </c>
      <c r="I33" s="27">
        <f t="shared" si="0"/>
        <v>226.82176126999997</v>
      </c>
      <c r="J33" s="27">
        <f t="shared" si="0"/>
        <v>896.63185926999995</v>
      </c>
      <c r="K33" s="29">
        <f t="shared" si="1"/>
        <v>0.25297089203886725</v>
      </c>
      <c r="L33" s="30"/>
      <c r="M33" s="30"/>
      <c r="N33" s="30"/>
      <c r="O33" s="30"/>
      <c r="P33" s="30"/>
      <c r="Q33" s="30"/>
      <c r="R33" s="30"/>
      <c r="S33" s="30"/>
      <c r="T33" s="30"/>
      <c r="U33" s="35"/>
      <c r="V33" s="12">
        <v>2008</v>
      </c>
      <c r="W33" s="30">
        <v>402993191</v>
      </c>
      <c r="X33" s="30">
        <v>266816907</v>
      </c>
      <c r="Y33" s="31">
        <f t="shared" si="2"/>
        <v>669810098</v>
      </c>
      <c r="Z33" s="30">
        <v>201924596.34999999</v>
      </c>
      <c r="AA33" s="32">
        <v>24897164.920000002</v>
      </c>
      <c r="AB33" s="4">
        <f t="shared" si="3"/>
        <v>226821761.26999998</v>
      </c>
      <c r="AC33" s="4">
        <f t="shared" si="4"/>
        <v>896631859.26999998</v>
      </c>
      <c r="AD33" s="5">
        <f t="shared" si="5"/>
        <v>0.25297089203886725</v>
      </c>
    </row>
    <row r="34" spans="1:32" ht="14.1" customHeight="1" x14ac:dyDescent="0.25">
      <c r="A34" s="11"/>
      <c r="B34" s="11"/>
      <c r="C34" s="26">
        <v>2009</v>
      </c>
      <c r="D34" s="27">
        <f t="shared" si="0"/>
        <v>415.94371889999996</v>
      </c>
      <c r="E34" s="27">
        <f t="shared" si="0"/>
        <v>266.20847828000001</v>
      </c>
      <c r="F34" s="28">
        <f t="shared" si="0"/>
        <v>682.15219717999992</v>
      </c>
      <c r="G34" s="27">
        <f t="shared" si="0"/>
        <v>209.26638434</v>
      </c>
      <c r="H34" s="27">
        <f t="shared" si="0"/>
        <v>30.975479710000002</v>
      </c>
      <c r="I34" s="27">
        <f t="shared" si="0"/>
        <v>240.24186405</v>
      </c>
      <c r="J34" s="27">
        <f t="shared" si="0"/>
        <v>922.39406123000003</v>
      </c>
      <c r="K34" s="29">
        <f t="shared" si="1"/>
        <v>0.26045469517620345</v>
      </c>
      <c r="L34" s="30"/>
      <c r="M34" s="30"/>
      <c r="N34" s="30"/>
      <c r="O34" s="30"/>
      <c r="P34" s="30"/>
      <c r="Q34" s="30"/>
      <c r="R34" s="30"/>
      <c r="S34" s="30"/>
      <c r="T34" s="30"/>
      <c r="U34" s="35"/>
      <c r="V34" s="12">
        <v>2009</v>
      </c>
      <c r="W34" s="30">
        <v>415943718.89999998</v>
      </c>
      <c r="X34" s="30">
        <v>266208478.28</v>
      </c>
      <c r="Y34" s="31">
        <f t="shared" si="2"/>
        <v>682152197.17999995</v>
      </c>
      <c r="Z34" s="30">
        <v>209266384.34</v>
      </c>
      <c r="AA34" s="32">
        <v>30975479.710000001</v>
      </c>
      <c r="AB34" s="4">
        <f t="shared" si="3"/>
        <v>240241864.05000001</v>
      </c>
      <c r="AC34" s="4">
        <f t="shared" si="4"/>
        <v>922394061.23000002</v>
      </c>
      <c r="AD34" s="5">
        <f t="shared" si="5"/>
        <v>0.26045469517620345</v>
      </c>
    </row>
    <row r="35" spans="1:32" ht="14.1" customHeight="1" x14ac:dyDescent="0.25">
      <c r="A35" s="11"/>
      <c r="B35" s="11"/>
      <c r="C35" s="26">
        <v>2010</v>
      </c>
      <c r="D35" s="27">
        <f t="shared" si="0"/>
        <v>418.53632399999998</v>
      </c>
      <c r="E35" s="27">
        <f t="shared" si="0"/>
        <v>262.22776199999998</v>
      </c>
      <c r="F35" s="28">
        <f t="shared" si="0"/>
        <v>680.76408600000002</v>
      </c>
      <c r="G35" s="27">
        <f t="shared" si="0"/>
        <v>205.765175</v>
      </c>
      <c r="H35" s="27">
        <f t="shared" si="0"/>
        <v>25.361771000000001</v>
      </c>
      <c r="I35" s="27">
        <f t="shared" si="0"/>
        <v>231.126946</v>
      </c>
      <c r="J35" s="27">
        <f t="shared" si="0"/>
        <v>911.891032</v>
      </c>
      <c r="K35" s="29">
        <f t="shared" si="1"/>
        <v>0.2534589527578554</v>
      </c>
      <c r="L35" s="30"/>
      <c r="M35" s="30"/>
      <c r="N35" s="30"/>
      <c r="O35" s="30"/>
      <c r="P35" s="30"/>
      <c r="Q35" s="30"/>
      <c r="R35" s="30"/>
      <c r="S35" s="30"/>
      <c r="T35" s="30"/>
      <c r="U35" s="11"/>
      <c r="V35" s="12">
        <v>2010</v>
      </c>
      <c r="W35" s="30">
        <v>418536324</v>
      </c>
      <c r="X35" s="30">
        <v>262227762</v>
      </c>
      <c r="Y35" s="31">
        <f t="shared" si="2"/>
        <v>680764086</v>
      </c>
      <c r="Z35" s="30">
        <v>205765175</v>
      </c>
      <c r="AA35" s="32">
        <v>25361771</v>
      </c>
      <c r="AB35" s="4">
        <f t="shared" si="3"/>
        <v>231126946</v>
      </c>
      <c r="AC35" s="4">
        <f t="shared" si="4"/>
        <v>911891032</v>
      </c>
      <c r="AD35" s="5">
        <f t="shared" si="5"/>
        <v>0.2534589527578554</v>
      </c>
    </row>
    <row r="36" spans="1:32" ht="14.1" customHeight="1" x14ac:dyDescent="0.25">
      <c r="A36" s="11"/>
      <c r="B36" s="11"/>
      <c r="C36" s="26">
        <v>2011</v>
      </c>
      <c r="D36" s="27">
        <f t="shared" si="0"/>
        <v>423.56395126999996</v>
      </c>
      <c r="E36" s="27">
        <f t="shared" si="0"/>
        <v>256.47198423999998</v>
      </c>
      <c r="F36" s="28">
        <f t="shared" si="0"/>
        <v>680.03593550999994</v>
      </c>
      <c r="G36" s="27">
        <f t="shared" si="0"/>
        <v>211.06949831</v>
      </c>
      <c r="H36" s="27">
        <f t="shared" si="0"/>
        <v>20.019456440000003</v>
      </c>
      <c r="I36" s="27">
        <f t="shared" si="0"/>
        <v>231.08895475</v>
      </c>
      <c r="J36" s="27">
        <f t="shared" si="0"/>
        <v>911.12489026000003</v>
      </c>
      <c r="K36" s="29">
        <f t="shared" si="1"/>
        <v>0.2536303828600886</v>
      </c>
      <c r="L36" s="30"/>
      <c r="M36" s="30"/>
      <c r="N36" s="30"/>
      <c r="O36" s="30"/>
      <c r="P36" s="30"/>
      <c r="Q36" s="30"/>
      <c r="R36" s="30"/>
      <c r="S36" s="30"/>
      <c r="T36" s="30"/>
      <c r="U36" s="11"/>
      <c r="V36" s="12">
        <v>2011</v>
      </c>
      <c r="W36" s="30">
        <v>423563951.26999998</v>
      </c>
      <c r="X36" s="30">
        <v>256471984.24000001</v>
      </c>
      <c r="Y36" s="31">
        <f t="shared" si="2"/>
        <v>680035935.50999999</v>
      </c>
      <c r="Z36" s="30">
        <v>211069498.31</v>
      </c>
      <c r="AA36" s="30">
        <v>20019456.440000001</v>
      </c>
      <c r="AB36" s="4">
        <f t="shared" si="3"/>
        <v>231088954.75</v>
      </c>
      <c r="AC36" s="4">
        <f t="shared" si="4"/>
        <v>911124890.25999999</v>
      </c>
      <c r="AD36" s="5">
        <f t="shared" si="5"/>
        <v>0.2536303828600886</v>
      </c>
    </row>
    <row r="37" spans="1:32" ht="14.1" customHeight="1" x14ac:dyDescent="0.25">
      <c r="A37" s="11"/>
      <c r="B37" s="11"/>
      <c r="C37" s="26">
        <v>2012</v>
      </c>
      <c r="D37" s="27">
        <f t="shared" ref="D37:J44" si="6">W37/1000000</f>
        <v>397.01516299999997</v>
      </c>
      <c r="E37" s="27">
        <f t="shared" si="6"/>
        <v>240.92251300000001</v>
      </c>
      <c r="F37" s="28">
        <f t="shared" si="6"/>
        <v>637.93767600000001</v>
      </c>
      <c r="G37" s="27">
        <f t="shared" si="6"/>
        <v>217.49467799999999</v>
      </c>
      <c r="H37" s="27">
        <f t="shared" si="6"/>
        <v>30.444711000000002</v>
      </c>
      <c r="I37" s="27">
        <f t="shared" si="6"/>
        <v>247.93938900000001</v>
      </c>
      <c r="J37" s="27">
        <f t="shared" si="6"/>
        <v>885.87706500000002</v>
      </c>
      <c r="K37" s="29">
        <f t="shared" si="1"/>
        <v>0.27988013099763454</v>
      </c>
      <c r="L37" s="30"/>
      <c r="M37" s="30"/>
      <c r="N37" s="30"/>
      <c r="O37" s="30"/>
      <c r="P37" s="30"/>
      <c r="Q37" s="30"/>
      <c r="R37" s="30"/>
      <c r="S37" s="30"/>
      <c r="T37" s="30"/>
      <c r="U37" s="11"/>
      <c r="V37" s="12">
        <v>2012</v>
      </c>
      <c r="W37" s="30">
        <v>397015163</v>
      </c>
      <c r="X37" s="30">
        <v>240922513</v>
      </c>
      <c r="Y37" s="31">
        <f t="shared" si="2"/>
        <v>637937676</v>
      </c>
      <c r="Z37" s="30">
        <v>217494678</v>
      </c>
      <c r="AA37" s="30">
        <v>30444711</v>
      </c>
      <c r="AB37" s="4">
        <f t="shared" si="3"/>
        <v>247939389</v>
      </c>
      <c r="AC37" s="4">
        <f t="shared" si="4"/>
        <v>885877065</v>
      </c>
      <c r="AD37" s="5">
        <f t="shared" si="5"/>
        <v>0.27988013099763454</v>
      </c>
      <c r="AE37" s="4">
        <v>8168262421</v>
      </c>
      <c r="AF37" s="10">
        <f>+AB37/AE37</f>
        <v>3.0353994059075053E-2</v>
      </c>
    </row>
    <row r="38" spans="1:32" ht="14.1" customHeight="1" x14ac:dyDescent="0.25">
      <c r="A38" s="11"/>
      <c r="B38" s="11"/>
      <c r="C38" s="26">
        <v>2013</v>
      </c>
      <c r="D38" s="27">
        <f t="shared" si="6"/>
        <v>344.61490400000002</v>
      </c>
      <c r="E38" s="27">
        <f t="shared" si="6"/>
        <v>223.334958</v>
      </c>
      <c r="F38" s="28">
        <f t="shared" si="6"/>
        <v>567.94986200000005</v>
      </c>
      <c r="G38" s="27">
        <f t="shared" si="6"/>
        <v>221.59808899999999</v>
      </c>
      <c r="H38" s="27">
        <f t="shared" si="6"/>
        <v>21.779115000000001</v>
      </c>
      <c r="I38" s="27">
        <f t="shared" si="6"/>
        <v>243.37720400000001</v>
      </c>
      <c r="J38" s="27">
        <f t="shared" si="6"/>
        <v>811.32706599999995</v>
      </c>
      <c r="K38" s="29">
        <f t="shared" si="1"/>
        <v>0.29997422026100634</v>
      </c>
      <c r="L38" s="30"/>
      <c r="M38" s="30"/>
      <c r="N38" s="30"/>
      <c r="O38" s="30"/>
      <c r="P38" s="30"/>
      <c r="Q38" s="30"/>
      <c r="R38" s="30"/>
      <c r="S38" s="30"/>
      <c r="T38" s="30"/>
      <c r="U38" s="11"/>
      <c r="V38" s="12">
        <v>2013</v>
      </c>
      <c r="W38" s="30">
        <v>344614904</v>
      </c>
      <c r="X38" s="30">
        <v>223334958</v>
      </c>
      <c r="Y38" s="31">
        <f t="shared" si="2"/>
        <v>567949862</v>
      </c>
      <c r="Z38" s="30">
        <v>221598089</v>
      </c>
      <c r="AA38" s="30">
        <v>21779115</v>
      </c>
      <c r="AB38" s="4">
        <f t="shared" si="3"/>
        <v>243377204</v>
      </c>
      <c r="AC38" s="4">
        <f t="shared" si="4"/>
        <v>811327066</v>
      </c>
      <c r="AD38" s="5">
        <f t="shared" si="5"/>
        <v>0.29997422026100629</v>
      </c>
      <c r="AE38" s="4"/>
      <c r="AF38" s="10"/>
    </row>
    <row r="39" spans="1:32" ht="14.1" customHeight="1" x14ac:dyDescent="0.25">
      <c r="A39" s="11"/>
      <c r="B39" s="11"/>
      <c r="C39" s="26">
        <v>2014</v>
      </c>
      <c r="D39" s="27">
        <f t="shared" si="6"/>
        <v>354.01744724999998</v>
      </c>
      <c r="E39" s="27">
        <f t="shared" si="6"/>
        <v>236.87567963000006</v>
      </c>
      <c r="F39" s="28">
        <f t="shared" si="6"/>
        <v>590.89312688000007</v>
      </c>
      <c r="G39" s="27">
        <f t="shared" si="6"/>
        <v>209.56367595999998</v>
      </c>
      <c r="H39" s="27">
        <f t="shared" si="6"/>
        <v>46.060744999999997</v>
      </c>
      <c r="I39" s="27">
        <f t="shared" si="6"/>
        <v>255.62442095999998</v>
      </c>
      <c r="J39" s="27">
        <f t="shared" si="6"/>
        <v>846.51754784000013</v>
      </c>
      <c r="K39" s="29">
        <f t="shared" si="1"/>
        <v>0.30197179209368902</v>
      </c>
      <c r="L39" s="30"/>
      <c r="M39" s="30"/>
      <c r="N39" s="30"/>
      <c r="O39" s="30"/>
      <c r="P39" s="30"/>
      <c r="Q39" s="30"/>
      <c r="R39" s="30"/>
      <c r="S39" s="30"/>
      <c r="T39" s="30"/>
      <c r="U39" s="11"/>
      <c r="V39" s="12">
        <v>2014</v>
      </c>
      <c r="W39" s="30">
        <v>354017447.25</v>
      </c>
      <c r="X39" s="30">
        <v>236875679.63000005</v>
      </c>
      <c r="Y39" s="31">
        <f t="shared" si="2"/>
        <v>590893126.88000011</v>
      </c>
      <c r="Z39" s="30">
        <v>209563675.95999998</v>
      </c>
      <c r="AA39" s="30">
        <v>46060745</v>
      </c>
      <c r="AB39" s="4">
        <f t="shared" si="3"/>
        <v>255624420.95999998</v>
      </c>
      <c r="AC39" s="4">
        <f t="shared" si="4"/>
        <v>846517547.84000015</v>
      </c>
      <c r="AD39" s="5">
        <f t="shared" si="5"/>
        <v>0.30197179209368902</v>
      </c>
      <c r="AE39" s="4"/>
      <c r="AF39" s="10"/>
    </row>
    <row r="40" spans="1:32" ht="14.1" customHeight="1" x14ac:dyDescent="0.25">
      <c r="A40" s="11"/>
      <c r="B40" s="11"/>
      <c r="C40" s="26">
        <v>2015</v>
      </c>
      <c r="D40" s="27">
        <f t="shared" si="6"/>
        <v>371.47703052999998</v>
      </c>
      <c r="E40" s="27">
        <f t="shared" si="6"/>
        <v>236.65994197000001</v>
      </c>
      <c r="F40" s="28">
        <f t="shared" si="6"/>
        <v>608.13697249999996</v>
      </c>
      <c r="G40" s="27">
        <f t="shared" si="6"/>
        <v>211.51860618000001</v>
      </c>
      <c r="H40" s="27">
        <f t="shared" si="6"/>
        <v>50.091727829999996</v>
      </c>
      <c r="I40" s="27">
        <f t="shared" si="6"/>
        <v>261.61033400999997</v>
      </c>
      <c r="J40" s="27">
        <f t="shared" si="6"/>
        <v>869.74730651000004</v>
      </c>
      <c r="K40" s="29">
        <f t="shared" si="1"/>
        <v>0.30078889816831189</v>
      </c>
      <c r="L40" s="30"/>
      <c r="M40" s="30"/>
      <c r="N40" s="30"/>
      <c r="O40" s="30"/>
      <c r="P40" s="30"/>
      <c r="Q40" s="30"/>
      <c r="R40" s="30"/>
      <c r="S40" s="30"/>
      <c r="T40" s="30"/>
      <c r="U40" s="11"/>
      <c r="V40" s="12">
        <v>2015</v>
      </c>
      <c r="W40" s="30">
        <v>371477030.52999997</v>
      </c>
      <c r="X40" s="30">
        <v>236659941.97</v>
      </c>
      <c r="Y40" s="31">
        <f t="shared" si="2"/>
        <v>608136972.5</v>
      </c>
      <c r="Z40" s="30">
        <v>211518606.18000001</v>
      </c>
      <c r="AA40" s="30">
        <v>50091727.829999998</v>
      </c>
      <c r="AB40" s="4">
        <f t="shared" si="3"/>
        <v>261610334.00999999</v>
      </c>
      <c r="AC40" s="4">
        <f t="shared" si="4"/>
        <v>869747306.50999999</v>
      </c>
      <c r="AD40" s="5">
        <f t="shared" si="5"/>
        <v>0.30078889816831195</v>
      </c>
      <c r="AE40" s="4"/>
      <c r="AF40" s="10"/>
    </row>
    <row r="41" spans="1:32" ht="14.1" customHeight="1" x14ac:dyDescent="0.25">
      <c r="A41" s="11"/>
      <c r="B41" s="11"/>
      <c r="C41" s="26">
        <v>2016</v>
      </c>
      <c r="D41" s="27">
        <f t="shared" si="6"/>
        <v>389.53687500000001</v>
      </c>
      <c r="E41" s="27">
        <f t="shared" si="6"/>
        <v>244.40279699999999</v>
      </c>
      <c r="F41" s="28">
        <f t="shared" si="6"/>
        <v>633.93967199999997</v>
      </c>
      <c r="G41" s="27">
        <f t="shared" si="6"/>
        <v>214.28967399999999</v>
      </c>
      <c r="H41" s="27">
        <f t="shared" si="6"/>
        <v>48.690261999999997</v>
      </c>
      <c r="I41" s="27">
        <f t="shared" si="6"/>
        <v>262.97993600000001</v>
      </c>
      <c r="J41" s="27">
        <f t="shared" si="6"/>
        <v>896.91960800000004</v>
      </c>
      <c r="K41" s="29">
        <f t="shared" si="1"/>
        <v>0.29320346400543851</v>
      </c>
      <c r="L41" s="30"/>
      <c r="M41" s="30"/>
      <c r="N41" s="30"/>
      <c r="O41" s="30"/>
      <c r="P41" s="30"/>
      <c r="Q41" s="30"/>
      <c r="R41" s="30"/>
      <c r="S41" s="30"/>
      <c r="T41" s="30"/>
      <c r="U41" s="11"/>
      <c r="V41" s="12">
        <v>2016</v>
      </c>
      <c r="W41" s="30">
        <v>389536875</v>
      </c>
      <c r="X41" s="30">
        <v>244402797</v>
      </c>
      <c r="Y41" s="31">
        <f t="shared" si="2"/>
        <v>633939672</v>
      </c>
      <c r="Z41" s="30">
        <v>214289674</v>
      </c>
      <c r="AA41" s="30">
        <f>15398538+33291724</f>
        <v>48690262</v>
      </c>
      <c r="AB41" s="4">
        <f t="shared" si="3"/>
        <v>262979936</v>
      </c>
      <c r="AC41" s="4">
        <f t="shared" si="4"/>
        <v>896919608</v>
      </c>
      <c r="AD41" s="5">
        <f t="shared" si="5"/>
        <v>0.29320346400543851</v>
      </c>
      <c r="AE41" s="4"/>
      <c r="AF41" s="10"/>
    </row>
    <row r="42" spans="1:32" ht="14.1" customHeight="1" x14ac:dyDescent="0.25">
      <c r="A42" s="11"/>
      <c r="B42" s="11"/>
      <c r="C42" s="26">
        <v>2017</v>
      </c>
      <c r="D42" s="27">
        <f t="shared" si="6"/>
        <v>407.91738054000001</v>
      </c>
      <c r="E42" s="27">
        <f t="shared" si="6"/>
        <v>251.50799384000001</v>
      </c>
      <c r="F42" s="28">
        <f t="shared" si="6"/>
        <v>659.42537437999999</v>
      </c>
      <c r="G42" s="27">
        <f t="shared" si="6"/>
        <v>212.93302483000002</v>
      </c>
      <c r="H42" s="27">
        <f t="shared" si="6"/>
        <v>46.010678629999994</v>
      </c>
      <c r="I42" s="27">
        <f t="shared" si="6"/>
        <v>258.94370345999999</v>
      </c>
      <c r="J42" s="27">
        <f t="shared" si="6"/>
        <v>918.36907784000005</v>
      </c>
      <c r="K42" s="29">
        <f t="shared" si="1"/>
        <v>0.28196039011791907</v>
      </c>
      <c r="L42" s="30"/>
      <c r="M42" s="30"/>
      <c r="N42" s="30"/>
      <c r="O42" s="30"/>
      <c r="P42" s="30"/>
      <c r="Q42" s="30"/>
      <c r="R42" s="30"/>
      <c r="S42" s="30"/>
      <c r="T42" s="30"/>
      <c r="U42" s="11"/>
      <c r="V42" s="12">
        <v>2017</v>
      </c>
      <c r="W42" s="30">
        <v>407917380.54000002</v>
      </c>
      <c r="X42" s="30">
        <v>251507993.84</v>
      </c>
      <c r="Y42" s="31">
        <f t="shared" si="2"/>
        <v>659425374.38</v>
      </c>
      <c r="Z42" s="30">
        <v>212933024.83000001</v>
      </c>
      <c r="AA42" s="30">
        <v>46010678.629999995</v>
      </c>
      <c r="AB42" s="4">
        <f t="shared" si="3"/>
        <v>258943703.46000001</v>
      </c>
      <c r="AC42" s="4">
        <f t="shared" si="4"/>
        <v>918369077.84000003</v>
      </c>
      <c r="AD42" s="5">
        <f t="shared" si="5"/>
        <v>0.28196039011791907</v>
      </c>
      <c r="AE42" s="4"/>
      <c r="AF42" s="10"/>
    </row>
    <row r="43" spans="1:32" ht="14.1" customHeight="1" x14ac:dyDescent="0.25">
      <c r="A43" s="11"/>
      <c r="B43" s="11"/>
      <c r="C43" s="26">
        <v>2018</v>
      </c>
      <c r="D43" s="27">
        <f t="shared" si="6"/>
        <v>418.11111599999998</v>
      </c>
      <c r="E43" s="27">
        <f t="shared" si="6"/>
        <v>255.449095</v>
      </c>
      <c r="F43" s="28">
        <f t="shared" si="6"/>
        <v>673.56021099999998</v>
      </c>
      <c r="G43" s="27">
        <f t="shared" si="6"/>
        <v>222.91503499999999</v>
      </c>
      <c r="H43" s="27">
        <f t="shared" si="6"/>
        <v>44.831606000000001</v>
      </c>
      <c r="I43" s="27">
        <f t="shared" si="6"/>
        <v>267.74664100000001</v>
      </c>
      <c r="J43" s="27">
        <f t="shared" si="6"/>
        <v>941.30685200000005</v>
      </c>
      <c r="K43" s="29">
        <f t="shared" si="1"/>
        <v>0.28444140232392573</v>
      </c>
      <c r="L43" s="30"/>
      <c r="M43" s="30"/>
      <c r="N43" s="30"/>
      <c r="O43" s="30"/>
      <c r="P43" s="30"/>
      <c r="Q43" s="30"/>
      <c r="R43" s="30"/>
      <c r="S43" s="30"/>
      <c r="T43" s="30"/>
      <c r="U43" s="11"/>
      <c r="V43" s="12">
        <v>2018</v>
      </c>
      <c r="W43" s="30">
        <v>418111116</v>
      </c>
      <c r="X43" s="30">
        <v>255449095</v>
      </c>
      <c r="Y43" s="31">
        <f t="shared" si="2"/>
        <v>673560211</v>
      </c>
      <c r="Z43" s="30">
        <v>222915035</v>
      </c>
      <c r="AA43" s="30">
        <f>32899025+11932581</f>
        <v>44831606</v>
      </c>
      <c r="AB43" s="4">
        <f t="shared" si="3"/>
        <v>267746641</v>
      </c>
      <c r="AC43" s="4">
        <f t="shared" si="4"/>
        <v>941306852</v>
      </c>
      <c r="AD43" s="5">
        <f t="shared" si="5"/>
        <v>0.28444140232392573</v>
      </c>
      <c r="AE43" s="4"/>
      <c r="AF43" s="10"/>
    </row>
    <row r="44" spans="1:32" ht="14.1" customHeight="1" x14ac:dyDescent="0.25">
      <c r="A44" s="11"/>
      <c r="B44" s="11"/>
      <c r="C44" s="26">
        <v>2019</v>
      </c>
      <c r="D44" s="27">
        <f t="shared" si="6"/>
        <v>444.79178968590008</v>
      </c>
      <c r="E44" s="27">
        <f t="shared" si="6"/>
        <v>255.07428147410008</v>
      </c>
      <c r="F44" s="28">
        <f t="shared" si="6"/>
        <v>699.86607116000016</v>
      </c>
      <c r="G44" s="27">
        <f t="shared" si="6"/>
        <v>225.95114377000002</v>
      </c>
      <c r="H44" s="27">
        <f t="shared" si="6"/>
        <v>45.836243750000001</v>
      </c>
      <c r="I44" s="27">
        <f t="shared" si="6"/>
        <v>271.78738751999998</v>
      </c>
      <c r="J44" s="27">
        <f t="shared" si="6"/>
        <v>971.6534586800002</v>
      </c>
      <c r="K44" s="29">
        <f t="shared" si="1"/>
        <v>0.2797163794273172</v>
      </c>
      <c r="L44" s="30"/>
      <c r="M44" s="30"/>
      <c r="N44" s="30"/>
      <c r="O44" s="30"/>
      <c r="P44" s="30"/>
      <c r="Q44" s="30"/>
      <c r="R44" s="30"/>
      <c r="S44" s="30"/>
      <c r="T44" s="30"/>
      <c r="U44" s="11"/>
      <c r="V44" s="12">
        <v>2019</v>
      </c>
      <c r="W44" s="30">
        <v>444791789.68590009</v>
      </c>
      <c r="X44" s="30">
        <v>255074281.47410008</v>
      </c>
      <c r="Y44" s="31">
        <f t="shared" si="2"/>
        <v>699866071.16000021</v>
      </c>
      <c r="Z44" s="30">
        <v>225951143.77000001</v>
      </c>
      <c r="AA44" s="30">
        <f>12311987.75+33524256</f>
        <v>45836243.75</v>
      </c>
      <c r="AB44" s="4">
        <f t="shared" si="3"/>
        <v>271787387.51999998</v>
      </c>
      <c r="AC44" s="4">
        <f t="shared" si="4"/>
        <v>971653458.68000019</v>
      </c>
      <c r="AD44" s="5">
        <f t="shared" si="5"/>
        <v>0.2797163794273172</v>
      </c>
      <c r="AE44" s="4"/>
      <c r="AF44" s="10"/>
    </row>
    <row r="45" spans="1:32" ht="14.1" customHeight="1" x14ac:dyDescent="0.25">
      <c r="A45" s="11"/>
      <c r="B45" s="11"/>
      <c r="C45" s="36">
        <v>2020</v>
      </c>
      <c r="D45" s="37">
        <f>+Expenditures!B26/1000000</f>
        <v>450.68720300000001</v>
      </c>
      <c r="E45" s="37">
        <f>+Expenditures!C26/1000000</f>
        <v>268.92528600000003</v>
      </c>
      <c r="F45" s="57">
        <f>+Expenditures!D26/1000000</f>
        <v>719.61248899999998</v>
      </c>
      <c r="G45" s="37">
        <f>+Expenditures!E26/1000000</f>
        <v>235.051772</v>
      </c>
      <c r="H45" s="37">
        <f>+Expenditures!F26/1000000</f>
        <v>46.020397000000003</v>
      </c>
      <c r="I45" s="37">
        <f>+Expenditures!G26/1000000</f>
        <v>281.07216899999997</v>
      </c>
      <c r="J45" s="37">
        <f>+Expenditures!H26/1000000</f>
        <v>1000.684658</v>
      </c>
      <c r="K45" s="38">
        <f t="shared" ref="K45" si="7">I45/J45</f>
        <v>0.28087986235519957</v>
      </c>
      <c r="L45" s="30"/>
      <c r="M45" s="30"/>
      <c r="N45" s="30"/>
      <c r="O45" s="30"/>
      <c r="P45" s="30"/>
      <c r="Q45" s="30"/>
      <c r="R45" s="30"/>
      <c r="S45" s="30"/>
      <c r="T45" s="30"/>
      <c r="U45" s="11"/>
      <c r="V45" s="12"/>
      <c r="W45" s="30"/>
      <c r="X45" s="30"/>
      <c r="Y45" s="31"/>
      <c r="Z45" s="30"/>
      <c r="AA45" s="30"/>
      <c r="AB45" s="4"/>
      <c r="AC45" s="4"/>
      <c r="AD45" s="5"/>
      <c r="AE45" s="4"/>
      <c r="AF45" s="10"/>
    </row>
    <row r="46" spans="1:32" ht="13.5" x14ac:dyDescent="0.25">
      <c r="A46" s="11"/>
      <c r="B46" s="11"/>
      <c r="C46" s="39" t="s">
        <v>29</v>
      </c>
      <c r="D46" s="40"/>
      <c r="E46" s="40"/>
      <c r="F46" s="41"/>
      <c r="G46" s="40"/>
      <c r="H46" s="40"/>
      <c r="I46" s="40"/>
      <c r="J46" s="40"/>
      <c r="K46" s="42"/>
      <c r="L46" s="30"/>
      <c r="M46" s="30"/>
      <c r="N46" s="30"/>
      <c r="O46" s="30"/>
      <c r="P46" s="30"/>
      <c r="Q46" s="30"/>
      <c r="R46" s="30"/>
      <c r="S46" s="30"/>
      <c r="T46" s="30"/>
      <c r="U46" s="43" t="s">
        <v>24</v>
      </c>
      <c r="V46" s="12"/>
      <c r="W46" s="30"/>
      <c r="X46" s="30"/>
      <c r="Y46" s="31"/>
      <c r="Z46" s="30"/>
      <c r="AA46" s="32"/>
      <c r="AB46" s="4"/>
      <c r="AC46" s="4"/>
      <c r="AD46" s="5"/>
      <c r="AE46" s="4">
        <v>7530324745</v>
      </c>
    </row>
    <row r="47" spans="1:32" ht="17.100000000000001" customHeight="1" x14ac:dyDescent="0.25">
      <c r="A47" s="11"/>
      <c r="B47" s="11"/>
      <c r="C47" s="39" t="s">
        <v>30</v>
      </c>
      <c r="D47" s="40"/>
      <c r="E47" s="40"/>
      <c r="F47" s="41"/>
      <c r="G47" s="40"/>
      <c r="H47" s="40"/>
      <c r="I47" s="40"/>
      <c r="J47" s="40"/>
      <c r="K47" s="42"/>
      <c r="L47" s="30"/>
      <c r="M47" s="30"/>
      <c r="N47" s="30"/>
      <c r="O47" s="30"/>
      <c r="P47" s="30"/>
      <c r="Q47" s="30"/>
      <c r="R47" s="30"/>
      <c r="S47" s="30"/>
      <c r="T47" s="30"/>
      <c r="U47" s="11"/>
      <c r="V47" s="12">
        <v>2012</v>
      </c>
      <c r="W47" s="30" t="s">
        <v>25</v>
      </c>
      <c r="X47" s="30"/>
      <c r="Y47" s="31"/>
      <c r="Z47" s="30"/>
      <c r="AA47" s="32"/>
      <c r="AB47" s="4"/>
      <c r="AC47" s="4"/>
      <c r="AD47" s="5"/>
      <c r="AE47" s="9">
        <f>+AE37-AE46</f>
        <v>637937676</v>
      </c>
    </row>
    <row r="48" spans="1:32" ht="13.5" x14ac:dyDescent="0.25">
      <c r="A48" s="11"/>
      <c r="B48" s="11"/>
      <c r="C48" s="39" t="s">
        <v>31</v>
      </c>
      <c r="D48" s="11"/>
      <c r="E48" s="11"/>
      <c r="F48" s="11"/>
      <c r="G48" s="11"/>
      <c r="H48" s="11"/>
      <c r="I48" s="11"/>
      <c r="J48" s="11"/>
      <c r="K48" s="11"/>
      <c r="L48" s="30"/>
      <c r="M48" s="30"/>
      <c r="N48" s="30"/>
      <c r="O48" s="30"/>
      <c r="P48" s="30"/>
      <c r="Q48" s="30"/>
      <c r="R48" s="30"/>
      <c r="S48" s="30"/>
      <c r="T48" s="30"/>
      <c r="U48" s="11"/>
      <c r="V48" s="11">
        <v>2013</v>
      </c>
      <c r="W48" s="11" t="s">
        <v>32</v>
      </c>
      <c r="X48" s="11"/>
      <c r="Y48" s="11"/>
      <c r="Z48" s="11"/>
      <c r="AA48" s="11"/>
      <c r="AE48" s="9">
        <f>+AC37-AE47</f>
        <v>247939389</v>
      </c>
    </row>
    <row r="49" spans="1:27" ht="13.5" x14ac:dyDescent="0.25">
      <c r="A49" s="11"/>
      <c r="B49" s="11"/>
      <c r="C49" s="44" t="s">
        <v>36</v>
      </c>
      <c r="D49" s="11"/>
      <c r="E49" s="11"/>
      <c r="F49" s="11"/>
      <c r="G49" s="11"/>
      <c r="H49" s="11"/>
      <c r="I49" s="11"/>
      <c r="J49" s="11"/>
      <c r="K49" s="11"/>
      <c r="L49" s="30"/>
      <c r="M49" s="30"/>
      <c r="N49" s="30"/>
      <c r="O49" s="30"/>
      <c r="P49" s="30"/>
      <c r="Q49" s="30"/>
      <c r="R49" s="30"/>
      <c r="S49" s="30"/>
      <c r="T49" s="30"/>
      <c r="U49" s="11"/>
      <c r="V49" s="11">
        <v>2014</v>
      </c>
      <c r="W49" s="11" t="s">
        <v>33</v>
      </c>
      <c r="X49" s="11"/>
      <c r="Y49" s="11"/>
      <c r="Z49" s="11"/>
      <c r="AA49" s="11"/>
    </row>
    <row r="50" spans="1:27" s="8" customFormat="1" ht="13.5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6"/>
      <c r="M50" s="46"/>
      <c r="N50" s="46"/>
      <c r="O50" s="46"/>
      <c r="P50" s="46"/>
      <c r="Q50" s="46"/>
      <c r="R50" s="46"/>
      <c r="S50" s="46"/>
      <c r="T50" s="46"/>
      <c r="U50" s="45"/>
      <c r="V50" s="45"/>
      <c r="W50" s="11" t="s">
        <v>34</v>
      </c>
      <c r="X50" s="45"/>
      <c r="Y50" s="45"/>
      <c r="Z50" s="45"/>
      <c r="AA50" s="45"/>
    </row>
    <row r="51" spans="1:27" ht="15" customHeight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30"/>
      <c r="M51" s="30"/>
      <c r="N51" s="30"/>
      <c r="O51" s="30"/>
      <c r="P51" s="30"/>
      <c r="Q51" s="30"/>
      <c r="R51" s="30"/>
      <c r="S51" s="30"/>
      <c r="T51" s="30"/>
      <c r="U51" s="11"/>
      <c r="V51" s="11"/>
      <c r="W51" s="11" t="s">
        <v>35</v>
      </c>
      <c r="X51" s="11"/>
      <c r="Y51" s="11"/>
      <c r="Z51" s="11"/>
      <c r="AA51" s="11"/>
    </row>
    <row r="52" spans="1:27" ht="15" customHeight="1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11"/>
      <c r="W52" s="11"/>
      <c r="X52" s="11"/>
      <c r="Y52" s="11"/>
      <c r="Z52" s="11"/>
      <c r="AA52" s="11"/>
    </row>
    <row r="53" spans="1:27" ht="20.100000000000001" customHeight="1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11"/>
      <c r="W53" s="11"/>
      <c r="X53" s="11"/>
      <c r="Y53" s="11"/>
      <c r="Z53" s="11"/>
      <c r="AA53" s="11"/>
    </row>
    <row r="54" spans="1:27" ht="15" customHeight="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11"/>
      <c r="W54" s="11"/>
      <c r="X54" s="11"/>
      <c r="Y54" s="11"/>
      <c r="Z54" s="11"/>
      <c r="AA54" s="11"/>
    </row>
    <row r="55" spans="1:27" ht="15" customHeight="1" x14ac:dyDescent="0.2">
      <c r="A55" s="11"/>
      <c r="B55" s="11"/>
      <c r="C55" s="11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11"/>
      <c r="W55" s="11"/>
      <c r="X55" s="11"/>
      <c r="Y55" s="11"/>
      <c r="Z55" s="11"/>
      <c r="AA55" s="11"/>
    </row>
    <row r="56" spans="1:27" hidden="1" x14ac:dyDescent="0.2">
      <c r="A56" s="11"/>
      <c r="B56" s="11"/>
      <c r="C56" s="56" t="s">
        <v>22</v>
      </c>
      <c r="D56" s="56"/>
      <c r="E56" s="56"/>
      <c r="F56" s="56"/>
      <c r="G56" s="56"/>
      <c r="H56" s="56"/>
      <c r="I56" s="48"/>
      <c r="J56" s="30"/>
      <c r="K56" s="48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11"/>
      <c r="W56" s="11"/>
      <c r="X56" s="11"/>
      <c r="Y56" s="11"/>
      <c r="Z56" s="11"/>
      <c r="AA56" s="11"/>
    </row>
    <row r="57" spans="1:27" hidden="1" x14ac:dyDescent="0.2">
      <c r="A57" s="11"/>
      <c r="B57" s="11"/>
      <c r="C57" s="12"/>
      <c r="D57" s="18">
        <f>AVERAGE(D66:D75)</f>
        <v>-1.0060123737963594E-2</v>
      </c>
      <c r="E57" s="18">
        <f t="shared" ref="E57:K57" si="8">AVERAGE(E66:E75)</f>
        <v>2.6806587236543188E-2</v>
      </c>
      <c r="F57" s="18">
        <f t="shared" si="8"/>
        <v>8.0634889167282425E-4</v>
      </c>
      <c r="G57" s="18">
        <f t="shared" si="8"/>
        <v>2.0790148959318515E-2</v>
      </c>
      <c r="H57" s="18">
        <f t="shared" si="8"/>
        <v>0.13359039666531752</v>
      </c>
      <c r="I57" s="18">
        <f t="shared" si="8"/>
        <v>2.9040978199497497E-2</v>
      </c>
      <c r="J57" s="18">
        <f t="shared" si="8"/>
        <v>7.9112950195720979E-3</v>
      </c>
      <c r="K57" s="18">
        <f t="shared" si="8"/>
        <v>2.1733378326834609E-2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11"/>
      <c r="W57" s="11"/>
      <c r="X57" s="11"/>
      <c r="Y57" s="11"/>
      <c r="Z57" s="11"/>
      <c r="AA57" s="11"/>
    </row>
    <row r="58" spans="1:27" ht="15" hidden="1" customHeight="1" x14ac:dyDescent="0.2">
      <c r="A58" s="11">
        <v>1998</v>
      </c>
      <c r="B58" s="11"/>
      <c r="C58" s="11">
        <f>+A58+1</f>
        <v>1999</v>
      </c>
      <c r="D58" s="18">
        <f t="shared" ref="D58:K67" si="9">+(D24-D23)/D23</f>
        <v>0.13700288234700336</v>
      </c>
      <c r="E58" s="18">
        <f t="shared" si="9"/>
        <v>0.12426882455034176</v>
      </c>
      <c r="F58" s="18">
        <f t="shared" si="9"/>
        <v>0.13287008602092329</v>
      </c>
      <c r="G58" s="18">
        <f t="shared" si="9"/>
        <v>-3.7355168001203823E-2</v>
      </c>
      <c r="H58" s="18">
        <f t="shared" si="9"/>
        <v>-3.4782434127014032E-2</v>
      </c>
      <c r="I58" s="18">
        <f t="shared" si="9"/>
        <v>-3.6623125013361776E-2</v>
      </c>
      <c r="J58" s="18">
        <f t="shared" si="9"/>
        <v>9.3020769159054328E-2</v>
      </c>
      <c r="K58" s="18">
        <f t="shared" si="9"/>
        <v>-0.11861064110626288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15" hidden="1" customHeight="1" x14ac:dyDescent="0.2">
      <c r="A59" s="11">
        <f t="shared" ref="A59:A75" si="10">+C58</f>
        <v>1999</v>
      </c>
      <c r="B59" s="11"/>
      <c r="C59" s="11">
        <f t="shared" ref="C59:C75" si="11">+A59+1</f>
        <v>2000</v>
      </c>
      <c r="D59" s="18">
        <f t="shared" si="9"/>
        <v>8.2899064729786975E-2</v>
      </c>
      <c r="E59" s="18">
        <f t="shared" si="9"/>
        <v>5.783086121435211E-2</v>
      </c>
      <c r="F59" s="18">
        <f t="shared" si="9"/>
        <v>7.4825032907391439E-2</v>
      </c>
      <c r="G59" s="18">
        <f t="shared" si="9"/>
        <v>0.10182994202541232</v>
      </c>
      <c r="H59" s="18">
        <f t="shared" si="9"/>
        <v>0.29990586230863725</v>
      </c>
      <c r="I59" s="18">
        <f t="shared" si="9"/>
        <v>0.15829794154019702</v>
      </c>
      <c r="J59" s="18">
        <f t="shared" si="9"/>
        <v>9.2122476499147288E-2</v>
      </c>
      <c r="K59" s="18">
        <f t="shared" si="9"/>
        <v>6.0593446673836857E-2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15" hidden="1" customHeight="1" x14ac:dyDescent="0.2">
      <c r="A60" s="11">
        <f t="shared" si="10"/>
        <v>2000</v>
      </c>
      <c r="B60" s="11"/>
      <c r="C60" s="11">
        <f t="shared" si="11"/>
        <v>2001</v>
      </c>
      <c r="D60" s="18">
        <f t="shared" si="9"/>
        <v>2.0861191478171705E-2</v>
      </c>
      <c r="E60" s="18">
        <f t="shared" si="9"/>
        <v>2.0272648399662956E-2</v>
      </c>
      <c r="F60" s="18">
        <f t="shared" si="9"/>
        <v>2.0674629146125962E-2</v>
      </c>
      <c r="G60" s="18">
        <f t="shared" si="9"/>
        <v>-1.3392053114180673E-2</v>
      </c>
      <c r="H60" s="18">
        <f t="shared" si="9"/>
        <v>0.13411683725069368</v>
      </c>
      <c r="I60" s="18">
        <f t="shared" si="9"/>
        <v>3.3801267232500015E-2</v>
      </c>
      <c r="J60" s="18">
        <f t="shared" si="9"/>
        <v>2.3559582708812761E-2</v>
      </c>
      <c r="K60" s="18">
        <f t="shared" si="9"/>
        <v>1.0005948551214693E-2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15" hidden="1" customHeight="1" x14ac:dyDescent="0.2">
      <c r="A61" s="11">
        <f t="shared" si="10"/>
        <v>2001</v>
      </c>
      <c r="B61" s="11"/>
      <c r="C61" s="11">
        <f t="shared" si="11"/>
        <v>2002</v>
      </c>
      <c r="D61" s="18">
        <f t="shared" si="9"/>
        <v>8.4700628733962502E-2</v>
      </c>
      <c r="E61" s="18">
        <f t="shared" si="9"/>
        <v>6.7635903707233616E-2</v>
      </c>
      <c r="F61" s="18">
        <f t="shared" si="9"/>
        <v>7.9293410170696743E-2</v>
      </c>
      <c r="G61" s="18">
        <f t="shared" si="9"/>
        <v>0.10353893911486435</v>
      </c>
      <c r="H61" s="18">
        <f t="shared" si="9"/>
        <v>0.15357631505309674</v>
      </c>
      <c r="I61" s="18">
        <f t="shared" si="9"/>
        <v>0.12110108587023057</v>
      </c>
      <c r="J61" s="18">
        <f t="shared" si="9"/>
        <v>8.8573779726010535E-2</v>
      </c>
      <c r="K61" s="18">
        <f t="shared" si="9"/>
        <v>2.9880662891225516E-2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5" hidden="1" customHeight="1" x14ac:dyDescent="0.2">
      <c r="A62" s="11">
        <f t="shared" si="10"/>
        <v>2002</v>
      </c>
      <c r="B62" s="11"/>
      <c r="C62" s="11">
        <f t="shared" si="11"/>
        <v>2003</v>
      </c>
      <c r="D62" s="18">
        <f t="shared" si="9"/>
        <v>4.8727898270813481E-2</v>
      </c>
      <c r="E62" s="18">
        <f t="shared" si="9"/>
        <v>5.5475474163035908E-2</v>
      </c>
      <c r="F62" s="18">
        <f t="shared" si="9"/>
        <v>5.0842877236886165E-2</v>
      </c>
      <c r="G62" s="18">
        <f t="shared" si="9"/>
        <v>4.5948219480595583E-2</v>
      </c>
      <c r="H62" s="18">
        <f t="shared" si="9"/>
        <v>0.11647554826753904</v>
      </c>
      <c r="I62" s="18">
        <f t="shared" si="9"/>
        <v>7.1418989137310637E-2</v>
      </c>
      <c r="J62" s="18">
        <f t="shared" si="9"/>
        <v>5.5546792222383276E-2</v>
      </c>
      <c r="K62" s="18">
        <f t="shared" si="9"/>
        <v>1.5036942968212194E-2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5" hidden="1" customHeight="1" x14ac:dyDescent="0.2">
      <c r="A63" s="11">
        <f t="shared" si="10"/>
        <v>2003</v>
      </c>
      <c r="B63" s="11"/>
      <c r="C63" s="11">
        <f t="shared" si="11"/>
        <v>2004</v>
      </c>
      <c r="D63" s="18">
        <f t="shared" si="9"/>
        <v>7.8335636968026062E-2</v>
      </c>
      <c r="E63" s="18">
        <f t="shared" si="9"/>
        <v>-2.7910209780744599E-2</v>
      </c>
      <c r="F63" s="18">
        <f t="shared" si="9"/>
        <v>4.4886832633426368E-2</v>
      </c>
      <c r="G63" s="18">
        <f t="shared" si="9"/>
        <v>0.30452741573855918</v>
      </c>
      <c r="H63" s="18">
        <f t="shared" si="9"/>
        <v>-0.47323530005600717</v>
      </c>
      <c r="I63" s="18">
        <f t="shared" si="9"/>
        <v>1.1828151942810951E-2</v>
      </c>
      <c r="J63" s="18">
        <f t="shared" si="9"/>
        <v>3.7215628887924651E-2</v>
      </c>
      <c r="K63" s="18">
        <f t="shared" si="9"/>
        <v>-2.4476566143082017E-2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5" hidden="1" customHeight="1" x14ac:dyDescent="0.2">
      <c r="A64" s="11">
        <f t="shared" si="10"/>
        <v>2004</v>
      </c>
      <c r="B64" s="11"/>
      <c r="C64" s="11">
        <f t="shared" si="11"/>
        <v>2005</v>
      </c>
      <c r="D64" s="18">
        <f t="shared" si="9"/>
        <v>6.4387689555098854E-2</v>
      </c>
      <c r="E64" s="18">
        <f t="shared" si="9"/>
        <v>7.0065438283358358E-2</v>
      </c>
      <c r="F64" s="18">
        <f t="shared" si="9"/>
        <v>6.6050650041554207E-2</v>
      </c>
      <c r="G64" s="18">
        <f t="shared" si="9"/>
        <v>0.16935980366656361</v>
      </c>
      <c r="H64" s="18">
        <f t="shared" si="9"/>
        <v>-0.11516428134101615</v>
      </c>
      <c r="I64" s="18">
        <f t="shared" si="9"/>
        <v>0.11361512060249911</v>
      </c>
      <c r="J64" s="18">
        <f t="shared" si="9"/>
        <v>7.681774078769979E-2</v>
      </c>
      <c r="K64" s="18">
        <f t="shared" si="9"/>
        <v>3.4172338011334971E-2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5" hidden="1" customHeight="1" x14ac:dyDescent="0.2">
      <c r="A65" s="11">
        <f t="shared" si="10"/>
        <v>2005</v>
      </c>
      <c r="B65" s="11"/>
      <c r="C65" s="11">
        <f t="shared" si="11"/>
        <v>2006</v>
      </c>
      <c r="D65" s="18">
        <f t="shared" si="9"/>
        <v>2.7022351178120886E-2</v>
      </c>
      <c r="E65" s="18">
        <f t="shared" si="9"/>
        <v>0.10197028343175292</v>
      </c>
      <c r="F65" s="18">
        <f t="shared" si="9"/>
        <v>4.9056583022875182E-2</v>
      </c>
      <c r="G65" s="18">
        <f t="shared" si="9"/>
        <v>0.12191987938273835</v>
      </c>
      <c r="H65" s="18">
        <f t="shared" si="9"/>
        <v>-0.1880933659213454</v>
      </c>
      <c r="I65" s="18">
        <f t="shared" si="9"/>
        <v>7.3659337799935817E-2</v>
      </c>
      <c r="J65" s="18">
        <f t="shared" si="9"/>
        <v>5.481618353111388E-2</v>
      </c>
      <c r="K65" s="18">
        <f t="shared" si="9"/>
        <v>1.7863922229314322E-2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5" hidden="1" customHeight="1" x14ac:dyDescent="0.2">
      <c r="A66" s="11">
        <f t="shared" si="10"/>
        <v>2006</v>
      </c>
      <c r="B66" s="11"/>
      <c r="C66" s="11">
        <f t="shared" si="11"/>
        <v>2007</v>
      </c>
      <c r="D66" s="18">
        <f t="shared" si="9"/>
        <v>1.838156742598724E-2</v>
      </c>
      <c r="E66" s="18">
        <f t="shared" si="9"/>
        <v>3.098067783160835E-2</v>
      </c>
      <c r="F66" s="18">
        <f t="shared" si="9"/>
        <v>2.2272458838715519E-2</v>
      </c>
      <c r="G66" s="18">
        <f t="shared" si="9"/>
        <v>8.5133437492334388E-2</v>
      </c>
      <c r="H66" s="18">
        <f t="shared" si="9"/>
        <v>0.1440268695535141</v>
      </c>
      <c r="I66" s="18">
        <f t="shared" si="9"/>
        <v>9.206639263400615E-2</v>
      </c>
      <c r="J66" s="18">
        <f t="shared" si="9"/>
        <v>3.8903369165562862E-2</v>
      </c>
      <c r="K66" s="18">
        <f t="shared" si="9"/>
        <v>5.1172250515602209E-2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5" hidden="1" customHeight="1" x14ac:dyDescent="0.2">
      <c r="A67" s="11">
        <f t="shared" si="10"/>
        <v>2007</v>
      </c>
      <c r="B67" s="11"/>
      <c r="C67" s="11">
        <f t="shared" si="11"/>
        <v>2008</v>
      </c>
      <c r="D67" s="18">
        <f t="shared" si="9"/>
        <v>-9.9918005453267747E-2</v>
      </c>
      <c r="E67" s="18">
        <f t="shared" si="9"/>
        <v>0.31746154205274579</v>
      </c>
      <c r="F67" s="18">
        <f t="shared" si="9"/>
        <v>3.0076279152988456E-2</v>
      </c>
      <c r="G67" s="18">
        <f t="shared" si="9"/>
        <v>5.9931548384076216E-2</v>
      </c>
      <c r="H67" s="18">
        <f t="shared" si="9"/>
        <v>-7.0947724478587951E-2</v>
      </c>
      <c r="I67" s="18">
        <f t="shared" si="9"/>
        <v>4.3791323472587698E-2</v>
      </c>
      <c r="J67" s="18">
        <f t="shared" si="9"/>
        <v>3.351161694962973E-2</v>
      </c>
      <c r="K67" s="18">
        <f t="shared" si="9"/>
        <v>9.9463870113990962E-3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5" hidden="1" customHeight="1" x14ac:dyDescent="0.2">
      <c r="A68" s="11">
        <f t="shared" si="10"/>
        <v>2008</v>
      </c>
      <c r="B68" s="11"/>
      <c r="C68" s="11">
        <f t="shared" si="11"/>
        <v>2009</v>
      </c>
      <c r="D68" s="18">
        <f t="shared" ref="D68:K73" si="12">+(D34-D33)/D33</f>
        <v>3.2135847923048258E-2</v>
      </c>
      <c r="E68" s="18">
        <f t="shared" si="12"/>
        <v>-2.2803229631921571E-3</v>
      </c>
      <c r="F68" s="18">
        <f t="shared" si="12"/>
        <v>1.8426266216129632E-2</v>
      </c>
      <c r="G68" s="18">
        <f t="shared" si="12"/>
        <v>3.6359057404152635E-2</v>
      </c>
      <c r="H68" s="18">
        <f t="shared" si="12"/>
        <v>0.24413682479635515</v>
      </c>
      <c r="I68" s="18">
        <f t="shared" si="12"/>
        <v>5.9165852098402756E-2</v>
      </c>
      <c r="J68" s="18">
        <f t="shared" si="12"/>
        <v>2.8732195598062497E-2</v>
      </c>
      <c r="K68" s="18">
        <f t="shared" si="12"/>
        <v>2.9583653190369326E-2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idden="1" x14ac:dyDescent="0.2">
      <c r="A69" s="11">
        <f t="shared" si="10"/>
        <v>2009</v>
      </c>
      <c r="B69" s="11"/>
      <c r="C69" s="11">
        <f t="shared" si="11"/>
        <v>2010</v>
      </c>
      <c r="D69" s="18">
        <f t="shared" si="12"/>
        <v>6.2330670766140867E-3</v>
      </c>
      <c r="E69" s="18">
        <f t="shared" si="12"/>
        <v>-1.4953379042319899E-2</v>
      </c>
      <c r="F69" s="18">
        <f t="shared" si="12"/>
        <v>-2.0348995220396755E-3</v>
      </c>
      <c r="G69" s="18">
        <f t="shared" si="12"/>
        <v>-1.6730873193238269E-2</v>
      </c>
      <c r="H69" s="18">
        <f t="shared" si="12"/>
        <v>-0.18123072709630042</v>
      </c>
      <c r="I69" s="18">
        <f t="shared" si="12"/>
        <v>-3.7940589938575277E-2</v>
      </c>
      <c r="J69" s="18">
        <f t="shared" si="12"/>
        <v>-1.1386705174569739E-2</v>
      </c>
      <c r="K69" s="18">
        <f t="shared" si="12"/>
        <v>-2.6859728574350612E-2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idden="1" x14ac:dyDescent="0.2">
      <c r="A70" s="11">
        <f t="shared" si="10"/>
        <v>2010</v>
      </c>
      <c r="B70" s="11"/>
      <c r="C70" s="11">
        <f t="shared" si="11"/>
        <v>2011</v>
      </c>
      <c r="D70" s="18">
        <f t="shared" si="12"/>
        <v>1.2012403659377441E-2</v>
      </c>
      <c r="E70" s="18">
        <f t="shared" si="12"/>
        <v>-2.1949536220348786E-2</v>
      </c>
      <c r="F70" s="18">
        <f t="shared" si="12"/>
        <v>-1.0696076731639974E-3</v>
      </c>
      <c r="G70" s="18">
        <f t="shared" si="12"/>
        <v>2.5778527926312123E-2</v>
      </c>
      <c r="H70" s="18">
        <f t="shared" si="12"/>
        <v>-0.21064438126186055</v>
      </c>
      <c r="I70" s="18">
        <f t="shared" si="12"/>
        <v>-1.6437395404343976E-4</v>
      </c>
      <c r="J70" s="18">
        <f t="shared" si="12"/>
        <v>-8.401680827144776E-4</v>
      </c>
      <c r="K70" s="18">
        <f t="shared" si="12"/>
        <v>6.7636238676079365E-4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idden="1" x14ac:dyDescent="0.2">
      <c r="A71" s="11">
        <f t="shared" si="10"/>
        <v>2011</v>
      </c>
      <c r="B71" s="11"/>
      <c r="C71" s="11">
        <f t="shared" si="11"/>
        <v>2012</v>
      </c>
      <c r="D71" s="18">
        <f t="shared" si="12"/>
        <v>-6.2679527354480929E-2</v>
      </c>
      <c r="E71" s="18">
        <f t="shared" si="12"/>
        <v>-6.0628342257644692E-2</v>
      </c>
      <c r="F71" s="18">
        <f t="shared" si="12"/>
        <v>-6.1905933659855653E-2</v>
      </c>
      <c r="G71" s="18">
        <f t="shared" si="12"/>
        <v>3.0441062026703943E-2</v>
      </c>
      <c r="H71" s="18">
        <f t="shared" si="12"/>
        <v>0.5207561249849797</v>
      </c>
      <c r="I71" s="18">
        <f t="shared" si="12"/>
        <v>7.2917523333079187E-2</v>
      </c>
      <c r="J71" s="18">
        <f t="shared" si="12"/>
        <v>-2.771060864421699E-2</v>
      </c>
      <c r="K71" s="18">
        <f t="shared" si="12"/>
        <v>0.10349607109975549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idden="1" x14ac:dyDescent="0.2">
      <c r="A72" s="11">
        <f t="shared" si="10"/>
        <v>2012</v>
      </c>
      <c r="B72" s="11"/>
      <c r="C72" s="11">
        <f t="shared" si="11"/>
        <v>2013</v>
      </c>
      <c r="D72" s="18">
        <f t="shared" si="12"/>
        <v>-0.13198553577662714</v>
      </c>
      <c r="E72" s="18">
        <f t="shared" si="12"/>
        <v>-7.3000878087304391E-2</v>
      </c>
      <c r="F72" s="18">
        <f t="shared" si="12"/>
        <v>-0.10970948516293613</v>
      </c>
      <c r="G72" s="18">
        <f t="shared" si="12"/>
        <v>1.8866719120363921E-2</v>
      </c>
      <c r="H72" s="18">
        <f t="shared" si="12"/>
        <v>-0.28463387285890152</v>
      </c>
      <c r="I72" s="18">
        <f t="shared" si="12"/>
        <v>-1.8400404302036894E-2</v>
      </c>
      <c r="J72" s="18">
        <f t="shared" si="12"/>
        <v>-8.4153887650314174E-2</v>
      </c>
      <c r="K72" s="18">
        <f t="shared" si="12"/>
        <v>7.1795340354266282E-2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idden="1" x14ac:dyDescent="0.2">
      <c r="A73" s="11">
        <f t="shared" si="10"/>
        <v>2013</v>
      </c>
      <c r="B73" s="11"/>
      <c r="C73" s="11">
        <f t="shared" si="11"/>
        <v>2014</v>
      </c>
      <c r="D73" s="18">
        <f t="shared" si="12"/>
        <v>2.7284203732523275E-2</v>
      </c>
      <c r="E73" s="18">
        <f t="shared" si="12"/>
        <v>6.0629655792623673E-2</v>
      </c>
      <c r="F73" s="18">
        <f t="shared" si="12"/>
        <v>4.0396637828569476E-2</v>
      </c>
      <c r="G73" s="18">
        <f t="shared" si="12"/>
        <v>-5.4307386378228219E-2</v>
      </c>
      <c r="H73" s="18">
        <f t="shared" si="12"/>
        <v>1.1149043475825346</v>
      </c>
      <c r="I73" s="18">
        <f t="shared" si="12"/>
        <v>5.0321956036605525E-2</v>
      </c>
      <c r="J73" s="18">
        <f t="shared" si="12"/>
        <v>4.3373977418867705E-2</v>
      </c>
      <c r="K73" s="18">
        <f t="shared" si="12"/>
        <v>6.659145012343385E-3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idden="1" x14ac:dyDescent="0.2">
      <c r="A74" s="11">
        <f t="shared" si="10"/>
        <v>2014</v>
      </c>
      <c r="B74" s="11"/>
      <c r="C74" s="11">
        <f t="shared" si="11"/>
        <v>2015</v>
      </c>
      <c r="D74" s="18">
        <f t="shared" ref="D74:K75" si="13">+(D40-D39)/D39</f>
        <v>4.9318426014383403E-2</v>
      </c>
      <c r="E74" s="18">
        <f t="shared" si="13"/>
        <v>-9.1076323384925472E-4</v>
      </c>
      <c r="F74" s="18">
        <f t="shared" si="13"/>
        <v>2.9182680988438386E-2</v>
      </c>
      <c r="G74" s="18">
        <f t="shared" si="13"/>
        <v>9.3285738143530448E-3</v>
      </c>
      <c r="H74" s="18">
        <f t="shared" si="13"/>
        <v>8.7514494826342895E-2</v>
      </c>
      <c r="I74" s="18">
        <f t="shared" si="13"/>
        <v>2.3416827811364185E-2</v>
      </c>
      <c r="J74" s="18">
        <f t="shared" si="13"/>
        <v>2.7441555971608227E-2</v>
      </c>
      <c r="K74" s="18">
        <f t="shared" si="13"/>
        <v>-3.9172331865028132E-3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idden="1" x14ac:dyDescent="0.2">
      <c r="A75" s="11">
        <f t="shared" si="10"/>
        <v>2015</v>
      </c>
      <c r="B75" s="11"/>
      <c r="C75" s="11">
        <f t="shared" si="11"/>
        <v>2016</v>
      </c>
      <c r="D75" s="18">
        <f t="shared" si="13"/>
        <v>4.8616315372806182E-2</v>
      </c>
      <c r="E75" s="18">
        <f t="shared" si="13"/>
        <v>3.2717218493113223E-2</v>
      </c>
      <c r="F75" s="18">
        <f t="shared" si="13"/>
        <v>4.2429091909882227E-2</v>
      </c>
      <c r="G75" s="18">
        <f t="shared" si="13"/>
        <v>1.3100822996355396E-2</v>
      </c>
      <c r="H75" s="18">
        <f t="shared" si="13"/>
        <v>-2.7977989394900843E-2</v>
      </c>
      <c r="I75" s="18">
        <f t="shared" si="13"/>
        <v>5.2352748035851002E-3</v>
      </c>
      <c r="J75" s="18">
        <f t="shared" si="13"/>
        <v>3.1241604643805331E-2</v>
      </c>
      <c r="K75" s="18">
        <f t="shared" si="13"/>
        <v>-2.5218464541297052E-2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</sheetData>
  <mergeCells count="5">
    <mergeCell ref="B1:N1"/>
    <mergeCell ref="D19:J19"/>
    <mergeCell ref="K19:K20"/>
    <mergeCell ref="U20:U23"/>
    <mergeCell ref="C56:H56"/>
  </mergeCells>
  <printOptions horizontalCentered="1" verticalCentered="1"/>
  <pageMargins left="0.3" right="0.3" top="0.3" bottom="0.3" header="0" footer="0"/>
  <pageSetup orientation="portrait" horizontalDpi="300" verticalDpi="300" r:id="rId1"/>
  <headerFooter alignWithMargins="0">
    <oddHeader>&amp;C&amp;"Palatino Linotype,Bold"&amp;14Local Department Expenditures</oddHeader>
    <oddFooter xml:space="preserve">&amp;R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7" sqref="A7"/>
    </sheetView>
  </sheetViews>
  <sheetFormatPr defaultRowHeight="12.75" x14ac:dyDescent="0.2"/>
  <cols>
    <col min="1" max="1" width="10.140625" bestFit="1" customWidth="1"/>
    <col min="2" max="2" width="17.5703125" bestFit="1" customWidth="1"/>
    <col min="3" max="3" width="17.42578125" bestFit="1" customWidth="1"/>
    <col min="4" max="4" width="12.85546875" bestFit="1" customWidth="1"/>
    <col min="5" max="5" width="53.85546875" customWidth="1"/>
  </cols>
  <sheetData>
    <row r="1" spans="1:5" ht="15.75" x14ac:dyDescent="0.2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</row>
    <row r="3" spans="1:5" x14ac:dyDescent="0.2">
      <c r="A3" s="6">
        <v>39424</v>
      </c>
      <c r="B3" t="s">
        <v>15</v>
      </c>
      <c r="E3" t="s">
        <v>16</v>
      </c>
    </row>
    <row r="4" spans="1:5" x14ac:dyDescent="0.2">
      <c r="E4" t="s">
        <v>17</v>
      </c>
    </row>
    <row r="5" spans="1:5" x14ac:dyDescent="0.2">
      <c r="E5" t="s">
        <v>18</v>
      </c>
    </row>
    <row r="6" spans="1:5" ht="63.75" x14ac:dyDescent="0.2">
      <c r="A6" s="6">
        <v>39776</v>
      </c>
      <c r="B6" t="s">
        <v>15</v>
      </c>
      <c r="C6" t="s">
        <v>21</v>
      </c>
      <c r="E6" s="7" t="s">
        <v>20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4D2DEA8983684EB101C5E8C2A5E3AB" ma:contentTypeVersion="0" ma:contentTypeDescription="Create a new document." ma:contentTypeScope="" ma:versionID="9ae3354a8317fbbe73f88149b618616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56FD8D-C48D-43AC-A91F-AB52A9852B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B5B8465-8831-4E53-B054-2C90ED204C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2C6FAC-A9A0-43A2-BE3D-D15D007FE1CA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POWER BI</vt:lpstr>
      <vt:lpstr>Expenditures</vt:lpstr>
      <vt:lpstr>Excel Online</vt:lpstr>
      <vt:lpstr>DOCUMENTATION</vt:lpstr>
      <vt:lpstr>'Excel Online'!Print_Area</vt:lpstr>
      <vt:lpstr>'POWER BI'!Print_Area</vt:lpstr>
    </vt:vector>
  </TitlesOfParts>
  <Company>VADSS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Stankovich</dc:creator>
  <cp:lastModifiedBy>VITA Program</cp:lastModifiedBy>
  <cp:lastPrinted>2014-11-05T20:52:52Z</cp:lastPrinted>
  <dcterms:created xsi:type="dcterms:W3CDTF">2000-12-08T12:32:26Z</dcterms:created>
  <dcterms:modified xsi:type="dcterms:W3CDTF">2021-01-11T12:35:59Z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0x010100014D2DEA8983684EB101C5E8C2A5E3AB</vt:lpwstr>
  </property>
</Properties>
</file>